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drawings/drawing11.xml" ContentType="application/vnd.openxmlformats-officedocument.drawing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9720" windowHeight="7320" firstSheet="46" activeTab="55"/>
  </bookViews>
  <sheets>
    <sheet name="INDICE" sheetId="56" r:id="rId1"/>
    <sheet name="Cuadro 1" sheetId="55" r:id="rId2"/>
    <sheet name="Cuadro 02" sheetId="1" r:id="rId3"/>
    <sheet name="Cuadro 03" sheetId="2" r:id="rId4"/>
    <sheet name="Cuadro 04" sheetId="3" r:id="rId5"/>
    <sheet name="Cuadro 05" sheetId="4" r:id="rId6"/>
    <sheet name="Cuadro 06" sheetId="5" r:id="rId7"/>
    <sheet name="Cuadro 07" sheetId="6" r:id="rId8"/>
    <sheet name="Cuadro 08" sheetId="7" r:id="rId9"/>
    <sheet name="Cuadro 09" sheetId="8" r:id="rId10"/>
    <sheet name="Cuadro 10" sheetId="9" r:id="rId11"/>
    <sheet name="Cuadro 11" sheetId="10" r:id="rId12"/>
    <sheet name="Cuadro 12" sheetId="11" r:id="rId13"/>
    <sheet name="Cuadro 13" sheetId="12" r:id="rId14"/>
    <sheet name="Cuadro 14" sheetId="13" r:id="rId15"/>
    <sheet name="Cuadro 15" sheetId="14" r:id="rId16"/>
    <sheet name="Cuadro 16" sheetId="15" r:id="rId17"/>
    <sheet name="Cuadro 17" sheetId="16" r:id="rId18"/>
    <sheet name="Cuadro 18" sheetId="17" r:id="rId19"/>
    <sheet name="Cuadro 19" sheetId="18" r:id="rId20"/>
    <sheet name="Cuadro 20" sheetId="19" r:id="rId21"/>
    <sheet name="Cuadro 21" sheetId="20" r:id="rId22"/>
    <sheet name="Cuadro 22" sheetId="21" r:id="rId23"/>
    <sheet name="Cuadro 23" sheetId="22" r:id="rId24"/>
    <sheet name="Cuadro 24" sheetId="57" r:id="rId25"/>
    <sheet name="Cuadro 25" sheetId="58" r:id="rId26"/>
    <sheet name="Cuadro 26" sheetId="59" r:id="rId27"/>
    <sheet name="Cuadro 27" sheetId="60" r:id="rId28"/>
    <sheet name="Cuadro 28" sheetId="61" r:id="rId29"/>
    <sheet name="Cuadro 28-A" sheetId="62" r:id="rId30"/>
    <sheet name="Cuadro 29" sheetId="63" r:id="rId31"/>
    <sheet name="Cuadro 30" sheetId="64" r:id="rId32"/>
    <sheet name="Cuadro 31" sheetId="65" r:id="rId33"/>
    <sheet name="Cuadro 32" sheetId="66" r:id="rId34"/>
    <sheet name="Cuadro 33" sheetId="67" r:id="rId35"/>
    <sheet name="Cuadro 34" sheetId="68" r:id="rId36"/>
    <sheet name="Cuadro 35" sheetId="69" r:id="rId37"/>
    <sheet name="Cuadro 36" sheetId="70" r:id="rId38"/>
    <sheet name="Cuadro 36A" sheetId="71" r:id="rId39"/>
    <sheet name="Cuadro 37" sheetId="72" r:id="rId40"/>
    <sheet name="Cuadro 37A" sheetId="73" r:id="rId41"/>
    <sheet name="Cuadro 38" sheetId="74" r:id="rId42"/>
    <sheet name="Cuadro 38A" sheetId="75" r:id="rId43"/>
    <sheet name="Cuadro 39" sheetId="76" r:id="rId44"/>
    <sheet name="Cuadro 39A" sheetId="77" r:id="rId45"/>
    <sheet name="Cuadro 40" sheetId="78" r:id="rId46"/>
    <sheet name="Cuadro 41" sheetId="79" r:id="rId47"/>
    <sheet name="Cuadro 42" sheetId="80" r:id="rId48"/>
    <sheet name="Cuadro 42A" sheetId="81" r:id="rId49"/>
    <sheet name="Cuadro 43" sheetId="82" r:id="rId50"/>
    <sheet name="Cuadro 43A" sheetId="83" r:id="rId51"/>
    <sheet name="Cuadro 44" sheetId="84" r:id="rId52"/>
    <sheet name="Cuadro 45" sheetId="85" r:id="rId53"/>
    <sheet name="Cuadro 45A" sheetId="86" r:id="rId54"/>
    <sheet name="Cuadro 45B" sheetId="87" r:id="rId55"/>
    <sheet name="Cuadro 46" sheetId="88" r:id="rId56"/>
  </sheets>
  <definedNames>
    <definedName name="__123Graph_A" localSheetId="8" hidden="1">'Cuadro 08'!$C$42:$C$72</definedName>
    <definedName name="__123Graph_X" localSheetId="8" hidden="1">'Cuadro 08'!$B$42:$B$72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_Regression_Int" localSheetId="1" hidden="1">1</definedName>
    <definedName name="_Regression_Int" localSheetId="10" hidden="1">1</definedName>
    <definedName name="_Regression_Int" localSheetId="11" hidden="1">1</definedName>
    <definedName name="_Regression_Int" localSheetId="12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Regression_Int" localSheetId="16" hidden="1">1</definedName>
    <definedName name="_Regression_Int" localSheetId="17" hidden="1">1</definedName>
    <definedName name="_Regression_Int" localSheetId="18" hidden="1">1</definedName>
    <definedName name="_Regression_Int" localSheetId="19" hidden="1">1</definedName>
    <definedName name="_Regression_Int" localSheetId="20" hidden="1">1</definedName>
    <definedName name="_Regression_Int" localSheetId="21" hidden="1">1</definedName>
    <definedName name="_Regression_Int" localSheetId="22" hidden="1">1</definedName>
    <definedName name="_Regression_Int" localSheetId="23" hidden="1">1</definedName>
    <definedName name="_Regression_Int" localSheetId="24" hidden="1">1</definedName>
    <definedName name="_Regression_Int" localSheetId="25" hidden="1">1</definedName>
    <definedName name="_Regression_Int" localSheetId="26" hidden="1">1</definedName>
    <definedName name="_Regression_Int" localSheetId="27" hidden="1">1</definedName>
    <definedName name="_Regression_Int" localSheetId="28" hidden="1">1</definedName>
    <definedName name="_Regression_Int" localSheetId="29" hidden="1">1</definedName>
    <definedName name="_Regression_Int" localSheetId="30" hidden="1">1</definedName>
    <definedName name="_Regression_Int" localSheetId="31" hidden="1">1</definedName>
    <definedName name="_Regression_Int" localSheetId="32" hidden="1">1</definedName>
    <definedName name="_Regression_Int" localSheetId="33" hidden="1">1</definedName>
    <definedName name="_Regression_Int" localSheetId="34" hidden="1">1</definedName>
    <definedName name="_Regression_Int" localSheetId="35" hidden="1">1</definedName>
    <definedName name="_Regression_Int" localSheetId="36" hidden="1">1</definedName>
    <definedName name="_Regression_Int" localSheetId="37" hidden="1">1</definedName>
    <definedName name="_Regression_Int" localSheetId="38" hidden="1">1</definedName>
    <definedName name="_Regression_Int" localSheetId="39" hidden="1">1</definedName>
    <definedName name="_Regression_Int" localSheetId="40" hidden="1">1</definedName>
    <definedName name="_Regression_Int" localSheetId="41" hidden="1">1</definedName>
    <definedName name="_Regression_Int" localSheetId="42" hidden="1">1</definedName>
    <definedName name="_Regression_Int" localSheetId="43" hidden="1">1</definedName>
    <definedName name="_Regression_Int" localSheetId="44" hidden="1">1</definedName>
    <definedName name="_Regression_Int" localSheetId="45" hidden="1">1</definedName>
    <definedName name="_Regression_Int" localSheetId="46" hidden="1">1</definedName>
    <definedName name="_Regression_Int" localSheetId="47" hidden="1">1</definedName>
    <definedName name="_Regression_Int" localSheetId="48" hidden="1">1</definedName>
    <definedName name="_Regression_Int" localSheetId="49" hidden="1">1</definedName>
    <definedName name="_Regression_Int" localSheetId="50" hidden="1">1</definedName>
    <definedName name="_Regression_Int" localSheetId="51" hidden="1">1</definedName>
    <definedName name="_Regression_Int" localSheetId="52" hidden="1">1</definedName>
    <definedName name="_Regression_Int" localSheetId="53" hidden="1">1</definedName>
    <definedName name="_Regression_Int" localSheetId="54" hidden="1">1</definedName>
    <definedName name="_Regression_Int" localSheetId="55" hidden="1">1</definedName>
    <definedName name="_xlnm.Print_Area" localSheetId="2">'Cuadro 02'!$A$1:$J$77</definedName>
    <definedName name="_xlnm.Print_Area" localSheetId="3">'Cuadro 03'!$A$1:$Y$73</definedName>
    <definedName name="_xlnm.Print_Area" localSheetId="4">'Cuadro 04'!$A$1:$P$24</definedName>
    <definedName name="_xlnm.Print_Area" localSheetId="5">'Cuadro 05'!$A$1:$H$65</definedName>
    <definedName name="_xlnm.Print_Area" localSheetId="6">'Cuadro 06'!$A$1:$O$49</definedName>
    <definedName name="_xlnm.Print_Area" localSheetId="7">'Cuadro 07'!$A$1:$O$44</definedName>
    <definedName name="_xlnm.Print_Area" localSheetId="8">'Cuadro 08'!$A$1:$AA$73</definedName>
    <definedName name="_xlnm.Print_Area" localSheetId="9">'Cuadro 09'!$A$1:$S$35</definedName>
    <definedName name="_xlnm.Print_Area" localSheetId="1">'Cuadro 1'!$A$1:$D$84</definedName>
    <definedName name="_xlnm.Print_Area" localSheetId="10">'Cuadro 10'!$A$1:$M$76</definedName>
    <definedName name="_xlnm.Print_Area" localSheetId="11">'Cuadro 11'!$A$1:$L$34</definedName>
    <definedName name="_xlnm.Print_Area" localSheetId="12">'Cuadro 12'!$A$1:$AK$50</definedName>
    <definedName name="_xlnm.Print_Area" localSheetId="13">'Cuadro 13'!$A$1:$AR$50</definedName>
    <definedName name="_xlnm.Print_Area" localSheetId="14">'Cuadro 14'!$A$1:$AJ$49</definedName>
    <definedName name="_xlnm.Print_Area" localSheetId="15">'Cuadro 15'!$A$1:$AD$50</definedName>
    <definedName name="_xlnm.Print_Area" localSheetId="16">'Cuadro 16'!$A$1:$AR$50</definedName>
    <definedName name="_xlnm.Print_Area" localSheetId="17">'Cuadro 17'!$A$1:$AK$49</definedName>
    <definedName name="_xlnm.Print_Area" localSheetId="18">'Cuadro 18'!$A$1:$AE$37</definedName>
    <definedName name="_xlnm.Print_Area" localSheetId="19">'Cuadro 19'!$A$1:$AR$38</definedName>
    <definedName name="_xlnm.Print_Area" localSheetId="20">'Cuadro 20'!$A$1:$AK$40</definedName>
    <definedName name="_xlnm.Print_Area" localSheetId="21">'Cuadro 21'!$A$1:$AB$38</definedName>
    <definedName name="_xlnm.Print_Area" localSheetId="22">'Cuadro 22'!$A$1:$AR$37</definedName>
    <definedName name="_xlnm.Print_Area" localSheetId="23">'Cuadro 23'!$A$1:$AK$40</definedName>
    <definedName name="_xlnm.Print_Area" localSheetId="24">'Cuadro 24'!$A$1:$T$74</definedName>
    <definedName name="_xlnm.Print_Area" localSheetId="25">'Cuadro 25'!$A$1:$T$34</definedName>
    <definedName name="_xlnm.Print_Area" localSheetId="26">'Cuadro 26'!$A$1:$AB$78</definedName>
    <definedName name="_xlnm.Print_Area" localSheetId="27">'Cuadro 27'!$A$1:$S$35</definedName>
    <definedName name="_xlnm.Print_Area" localSheetId="28">'Cuadro 28'!$A$1:$Q$67</definedName>
    <definedName name="_xlnm.Print_Area" localSheetId="29">'Cuadro 28-A'!$A$1:$P$34</definedName>
    <definedName name="_xlnm.Print_Area" localSheetId="30">'Cuadro 29'!$A$1:$M$73</definedName>
    <definedName name="_xlnm.Print_Area" localSheetId="31">'Cuadro 30'!$A$1:$M$34</definedName>
    <definedName name="_xlnm.Print_Area" localSheetId="32">'Cuadro 31'!$A$1:$N$49</definedName>
    <definedName name="_xlnm.Print_Area" localSheetId="33">'Cuadro 32'!$A$1:$G$74</definedName>
    <definedName name="_xlnm.Print_Area" localSheetId="34">'Cuadro 33'!$A$1:$H$74</definedName>
    <definedName name="_xlnm.Print_Area" localSheetId="35">'Cuadro 34'!$A$1:$H$72</definedName>
    <definedName name="_xlnm.Print_Area" localSheetId="36">'Cuadro 35'!$A$1:$K$74</definedName>
    <definedName name="_xlnm.Print_Area" localSheetId="37">'Cuadro 36'!$A$1:$P$46</definedName>
    <definedName name="_xlnm.Print_Area" localSheetId="38">'Cuadro 36A'!$A$1:$P$46</definedName>
    <definedName name="_xlnm.Print_Area" localSheetId="39">'Cuadro 37'!$A$1:$J$47</definedName>
    <definedName name="_xlnm.Print_Area" localSheetId="41">'Cuadro 38'!$A$1:$J$46</definedName>
    <definedName name="_xlnm.Print_Area" localSheetId="42">'Cuadro 38A'!$A$1:$J$31</definedName>
    <definedName name="_xlnm.Print_Area" localSheetId="43">'Cuadro 39'!$A$1:$P$47</definedName>
    <definedName name="_xlnm.Print_Area" localSheetId="44">'Cuadro 39A'!$A$1:$Q$36</definedName>
    <definedName name="_xlnm.Print_Area" localSheetId="45">'Cuadro 40'!$A$1:$K$64</definedName>
    <definedName name="_xlnm.Print_Area" localSheetId="46">'Cuadro 41'!$A$1:$H$96</definedName>
    <definedName name="_xlnm.Print_Area" localSheetId="47">'Cuadro 42'!$A$1:$T$71</definedName>
    <definedName name="_xlnm.Print_Area" localSheetId="48">'Cuadro 42A'!$A$1:$T$38</definedName>
    <definedName name="_xlnm.Print_Area" localSheetId="49">'Cuadro 43'!$A$1:$AQ$69</definedName>
    <definedName name="_xlnm.Print_Area" localSheetId="50">'Cuadro 43A'!$A$1:$AR$33</definedName>
    <definedName name="_xlnm.Print_Area" localSheetId="51">'Cuadro 44'!$A$1:$K$121</definedName>
    <definedName name="_xlnm.Print_Area" localSheetId="52">'Cuadro 45'!$A$1:$V$65</definedName>
    <definedName name="_xlnm.Print_Area" localSheetId="54">'Cuadro 45B'!$A$1:$R$53</definedName>
    <definedName name="_xlnm.Print_Area" localSheetId="55">'Cuadro 46'!$A$1:$S$41</definedName>
    <definedName name="Imprimir_área_IM" localSheetId="3">'Cuadro 03'!$A$1:$Y$74</definedName>
    <definedName name="Imprimir_área_IM" localSheetId="4">'Cuadro 04'!$A$1:$P$24</definedName>
    <definedName name="Imprimir_área_IM" localSheetId="5">'Cuadro 05'!$A$1:$H$65</definedName>
    <definedName name="Imprimir_área_IM" localSheetId="6">'Cuadro 06'!$A$1:$O$49</definedName>
    <definedName name="Imprimir_área_IM" localSheetId="7">'Cuadro 07'!$A$1:$O$44</definedName>
    <definedName name="Imprimir_área_IM" localSheetId="8">'Cuadro 08'!$A$1:$AA$73</definedName>
    <definedName name="Imprimir_área_IM" localSheetId="9">'Cuadro 09'!$A$1:$S$35</definedName>
    <definedName name="Imprimir_área_IM" localSheetId="10">'Cuadro 10'!$A$1:$M$76</definedName>
    <definedName name="Imprimir_área_IM" localSheetId="11">'Cuadro 11'!$A$1:$L$34</definedName>
    <definedName name="Imprimir_área_IM" localSheetId="12">'Cuadro 12'!$A$1:$AK$50</definedName>
    <definedName name="Imprimir_área_IM" localSheetId="13">'Cuadro 13'!$A$1:$AR$50</definedName>
    <definedName name="Imprimir_área_IM" localSheetId="14">'Cuadro 14'!$A$1:$AJ$49</definedName>
    <definedName name="Imprimir_área_IM" localSheetId="15">'Cuadro 15'!$A$1:$AD$50</definedName>
    <definedName name="Imprimir_área_IM" localSheetId="16">'Cuadro 16'!$A$1:$AR$50</definedName>
    <definedName name="Imprimir_área_IM" localSheetId="17">'Cuadro 17'!$A$1:$AK$49</definedName>
    <definedName name="Imprimir_área_IM" localSheetId="18">'Cuadro 18'!$A$1:$AE$37</definedName>
    <definedName name="Imprimir_área_IM" localSheetId="19">'Cuadro 19'!$A$1:$AR$38</definedName>
    <definedName name="Imprimir_área_IM" localSheetId="20">'Cuadro 20'!$A$1:$AK$40</definedName>
    <definedName name="Imprimir_área_IM" localSheetId="21">'Cuadro 21'!$A$1:$AB$38</definedName>
    <definedName name="Imprimir_área_IM" localSheetId="22">'Cuadro 22'!$A$1:$AR$37</definedName>
    <definedName name="Imprimir_área_IM" localSheetId="23">'Cuadro 23'!$A$1:$AK$40</definedName>
    <definedName name="Imprimir_área_IM" localSheetId="24">'Cuadro 24'!$A$1:$T$74</definedName>
    <definedName name="Imprimir_área_IM" localSheetId="25">'Cuadro 25'!$A$1:$T$34</definedName>
    <definedName name="Imprimir_área_IM" localSheetId="26">'Cuadro 26'!$A$1:$AB$78</definedName>
    <definedName name="Imprimir_área_IM" localSheetId="27">'Cuadro 27'!$A$1:$S$35</definedName>
    <definedName name="Imprimir_área_IM" localSheetId="28">'Cuadro 28'!$A$1:$Q$67</definedName>
    <definedName name="Imprimir_área_IM" localSheetId="29">'Cuadro 28-A'!$A$1:$P$34</definedName>
    <definedName name="Imprimir_área_IM" localSheetId="30">'Cuadro 29'!$A$1:$M$73</definedName>
    <definedName name="Imprimir_área_IM" localSheetId="31">'Cuadro 30'!$A$1:$M$34</definedName>
    <definedName name="Imprimir_área_IM" localSheetId="32">'Cuadro 31'!$A$1:$N$49</definedName>
    <definedName name="Imprimir_área_IM" localSheetId="33">'Cuadro 32'!$A$1:$G$74</definedName>
    <definedName name="Imprimir_área_IM" localSheetId="34">'Cuadro 33'!$A$1:$H$74</definedName>
    <definedName name="Imprimir_área_IM" localSheetId="35">'Cuadro 34'!$A$1:$H$72</definedName>
    <definedName name="Imprimir_área_IM" localSheetId="36">'Cuadro 35'!$A$1:$K$74</definedName>
    <definedName name="Imprimir_área_IM" localSheetId="37">'Cuadro 36'!$A$1:$P$46</definedName>
    <definedName name="Imprimir_área_IM" localSheetId="38">'Cuadro 36A'!$A$1:$P$46</definedName>
    <definedName name="Imprimir_área_IM" localSheetId="39">'Cuadro 37'!$A$1:$J$47</definedName>
    <definedName name="Imprimir_área_IM" localSheetId="40">'Cuadro 37A'!$A$1:$H$33</definedName>
    <definedName name="Imprimir_área_IM" localSheetId="41">'Cuadro 38'!$A$1:$J$46</definedName>
    <definedName name="Imprimir_área_IM" localSheetId="42">'Cuadro 38A'!$A$1:$J$31</definedName>
    <definedName name="Imprimir_área_IM" localSheetId="43">'Cuadro 39'!$A$1:$P$47</definedName>
    <definedName name="Imprimir_área_IM" localSheetId="44">'Cuadro 39A'!$A$1:$Q$36</definedName>
    <definedName name="Imprimir_área_IM" localSheetId="45">'Cuadro 40'!$A$1:$L$64</definedName>
    <definedName name="Imprimir_área_IM" localSheetId="46">'Cuadro 41'!$A$1:$H$96</definedName>
    <definedName name="Imprimir_área_IM" localSheetId="47">'Cuadro 42'!$A$1:$T$71</definedName>
    <definedName name="Imprimir_área_IM" localSheetId="48">'Cuadro 42A'!$A$1:$T$38</definedName>
    <definedName name="Imprimir_área_IM" localSheetId="49">'Cuadro 43'!$A$1:$AS$69</definedName>
    <definedName name="Imprimir_área_IM" localSheetId="50">'Cuadro 43A'!$A$1:$AR$33</definedName>
    <definedName name="Imprimir_área_IM" localSheetId="51">'Cuadro 44'!$A$1:$K$121</definedName>
    <definedName name="Imprimir_área_IM" localSheetId="52">'Cuadro 45'!$A$1:$V$65</definedName>
    <definedName name="Imprimir_área_IM" localSheetId="53">'Cuadro 45A'!#REF!</definedName>
    <definedName name="Imprimir_área_IM" localSheetId="54">'Cuadro 45B'!$A$1:$R$53</definedName>
    <definedName name="Imprimir_área_IM" localSheetId="55">'Cuadro 46'!$A$1:$S$41</definedName>
    <definedName name="Imprimir_área_IM">'Cuadro 02'!$A$1:$J$77</definedName>
  </definedNames>
  <calcPr calcId="125725"/>
</workbook>
</file>

<file path=xl/calcChain.xml><?xml version="1.0" encoding="utf-8"?>
<calcChain xmlns="http://schemas.openxmlformats.org/spreadsheetml/2006/main">
  <c r="G46" i="63"/>
  <c r="B11" i="1"/>
  <c r="B14"/>
  <c r="H14" s="1"/>
  <c r="B23"/>
  <c r="B34"/>
  <c r="B32" s="1"/>
  <c r="B37"/>
  <c r="B56"/>
  <c r="C11"/>
  <c r="C14"/>
  <c r="C23"/>
  <c r="C34"/>
  <c r="C32" s="1"/>
  <c r="C56"/>
  <c r="D14"/>
  <c r="D10" s="1"/>
  <c r="D9" s="1"/>
  <c r="D32"/>
  <c r="D56"/>
  <c r="E11"/>
  <c r="E14"/>
  <c r="E23"/>
  <c r="H23" s="1"/>
  <c r="E10"/>
  <c r="E34"/>
  <c r="E37"/>
  <c r="H37" s="1"/>
  <c r="E32"/>
  <c r="E56"/>
  <c r="F11"/>
  <c r="F14"/>
  <c r="F23"/>
  <c r="I23" s="1"/>
  <c r="F34"/>
  <c r="F32"/>
  <c r="F56"/>
  <c r="I56" s="1"/>
  <c r="G14"/>
  <c r="G10"/>
  <c r="G9" s="1"/>
  <c r="G32"/>
  <c r="J32" s="1"/>
  <c r="G56"/>
  <c r="J56" s="1"/>
  <c r="H11"/>
  <c r="H12"/>
  <c r="I12"/>
  <c r="I13"/>
  <c r="I14"/>
  <c r="H15"/>
  <c r="H16"/>
  <c r="I16"/>
  <c r="J16"/>
  <c r="H17"/>
  <c r="I17"/>
  <c r="H18"/>
  <c r="H19"/>
  <c r="H21"/>
  <c r="I21"/>
  <c r="H22"/>
  <c r="I22"/>
  <c r="H24"/>
  <c r="I24"/>
  <c r="H25"/>
  <c r="I25"/>
  <c r="H26"/>
  <c r="I26"/>
  <c r="H27"/>
  <c r="I27"/>
  <c r="H28"/>
  <c r="I28"/>
  <c r="I29"/>
  <c r="H30"/>
  <c r="I31"/>
  <c r="H33"/>
  <c r="I33"/>
  <c r="H34"/>
  <c r="I34"/>
  <c r="H35"/>
  <c r="H36"/>
  <c r="I36"/>
  <c r="H38"/>
  <c r="I38"/>
  <c r="H39"/>
  <c r="I39"/>
  <c r="H40"/>
  <c r="I40"/>
  <c r="H41"/>
  <c r="I41"/>
  <c r="H42"/>
  <c r="I42"/>
  <c r="H43"/>
  <c r="I43"/>
  <c r="H44"/>
  <c r="I44"/>
  <c r="B45"/>
  <c r="E45"/>
  <c r="H45"/>
  <c r="H46"/>
  <c r="I46"/>
  <c r="J46"/>
  <c r="H47"/>
  <c r="H48"/>
  <c r="I48"/>
  <c r="H49"/>
  <c r="I49"/>
  <c r="H50"/>
  <c r="I50"/>
  <c r="H51"/>
  <c r="I51"/>
  <c r="H52"/>
  <c r="I52"/>
  <c r="J52"/>
  <c r="H53"/>
  <c r="I53"/>
  <c r="H54"/>
  <c r="I54"/>
  <c r="J54"/>
  <c r="H56"/>
  <c r="H57"/>
  <c r="I57"/>
  <c r="H58"/>
  <c r="I58"/>
  <c r="H59"/>
  <c r="I59"/>
  <c r="H60"/>
  <c r="H61"/>
  <c r="I61"/>
  <c r="H62"/>
  <c r="I62"/>
  <c r="J62"/>
  <c r="H63"/>
  <c r="I63"/>
  <c r="H64"/>
  <c r="I64"/>
  <c r="H65"/>
  <c r="I65"/>
  <c r="H66"/>
  <c r="I66"/>
  <c r="H67"/>
  <c r="I67"/>
  <c r="H68"/>
  <c r="I68"/>
  <c r="H69"/>
  <c r="I69"/>
  <c r="H70"/>
  <c r="I70"/>
  <c r="H71"/>
  <c r="I71"/>
  <c r="H73"/>
  <c r="I73"/>
  <c r="C13" i="2"/>
  <c r="B13"/>
  <c r="B12" s="1"/>
  <c r="C14"/>
  <c r="B14" s="1"/>
  <c r="C17"/>
  <c r="B17" s="1"/>
  <c r="E17"/>
  <c r="C18"/>
  <c r="E18"/>
  <c r="C19"/>
  <c r="B19"/>
  <c r="C20"/>
  <c r="B20" s="1"/>
  <c r="E20"/>
  <c r="C21"/>
  <c r="E21"/>
  <c r="C22"/>
  <c r="E22"/>
  <c r="B22" s="1"/>
  <c r="C23"/>
  <c r="E23"/>
  <c r="B23"/>
  <c r="C24"/>
  <c r="B24" s="1"/>
  <c r="E24"/>
  <c r="C25"/>
  <c r="B25" s="1"/>
  <c r="E25"/>
  <c r="C28"/>
  <c r="C27" s="1"/>
  <c r="E28"/>
  <c r="C29"/>
  <c r="E29"/>
  <c r="B29" s="1"/>
  <c r="C30"/>
  <c r="B30" s="1"/>
  <c r="C31"/>
  <c r="E31"/>
  <c r="C32"/>
  <c r="E32"/>
  <c r="B32" s="1"/>
  <c r="C33"/>
  <c r="B33" s="1"/>
  <c r="C34"/>
  <c r="B34" s="1"/>
  <c r="E34"/>
  <c r="C35"/>
  <c r="B35" s="1"/>
  <c r="E35"/>
  <c r="C38"/>
  <c r="B38" s="1"/>
  <c r="E38"/>
  <c r="C40"/>
  <c r="C39" s="1"/>
  <c r="B39" s="1"/>
  <c r="C41"/>
  <c r="B41" s="1"/>
  <c r="E40"/>
  <c r="E41"/>
  <c r="E39"/>
  <c r="G42"/>
  <c r="C42" s="1"/>
  <c r="K42"/>
  <c r="O42"/>
  <c r="N42" s="1"/>
  <c r="S42"/>
  <c r="W42"/>
  <c r="E43"/>
  <c r="E44"/>
  <c r="E45"/>
  <c r="E46"/>
  <c r="C49"/>
  <c r="C50"/>
  <c r="C51"/>
  <c r="C48"/>
  <c r="B48" s="1"/>
  <c r="E49"/>
  <c r="B49" s="1"/>
  <c r="E50"/>
  <c r="E48" s="1"/>
  <c r="E51"/>
  <c r="C52"/>
  <c r="E52"/>
  <c r="B52"/>
  <c r="C54"/>
  <c r="C53" s="1"/>
  <c r="C55"/>
  <c r="C56"/>
  <c r="C57"/>
  <c r="E54"/>
  <c r="E55"/>
  <c r="E53" s="1"/>
  <c r="E56"/>
  <c r="B56" s="1"/>
  <c r="E57"/>
  <c r="C58"/>
  <c r="B58" s="1"/>
  <c r="E58"/>
  <c r="C60"/>
  <c r="B60" s="1"/>
  <c r="E60"/>
  <c r="C61"/>
  <c r="B61"/>
  <c r="C62"/>
  <c r="B62" s="1"/>
  <c r="E62"/>
  <c r="C63"/>
  <c r="E63"/>
  <c r="C64"/>
  <c r="B64" s="1"/>
  <c r="E64"/>
  <c r="C65"/>
  <c r="E65"/>
  <c r="B65"/>
  <c r="C66"/>
  <c r="E66"/>
  <c r="B66"/>
  <c r="C67"/>
  <c r="B67" s="1"/>
  <c r="E67"/>
  <c r="C68"/>
  <c r="E68"/>
  <c r="C12"/>
  <c r="C59"/>
  <c r="F13"/>
  <c r="F14"/>
  <c r="F12"/>
  <c r="F18"/>
  <c r="F19"/>
  <c r="F20"/>
  <c r="F21"/>
  <c r="F23"/>
  <c r="F16" s="1"/>
  <c r="F24"/>
  <c r="F25"/>
  <c r="F28"/>
  <c r="F29"/>
  <c r="F30"/>
  <c r="F31"/>
  <c r="F32"/>
  <c r="F33"/>
  <c r="F34"/>
  <c r="F35"/>
  <c r="F38"/>
  <c r="F40"/>
  <c r="F41"/>
  <c r="F43"/>
  <c r="F44"/>
  <c r="F42" s="1"/>
  <c r="F45"/>
  <c r="F46"/>
  <c r="F47"/>
  <c r="G48"/>
  <c r="I48"/>
  <c r="F52"/>
  <c r="G53"/>
  <c r="F53" s="1"/>
  <c r="I53"/>
  <c r="F58"/>
  <c r="F60"/>
  <c r="F59" s="1"/>
  <c r="F64"/>
  <c r="F65"/>
  <c r="F66"/>
  <c r="F67"/>
  <c r="F68"/>
  <c r="G12"/>
  <c r="G16"/>
  <c r="G10" s="1"/>
  <c r="G27"/>
  <c r="G39"/>
  <c r="G59"/>
  <c r="I16"/>
  <c r="I27"/>
  <c r="I10"/>
  <c r="I39"/>
  <c r="I42"/>
  <c r="I59"/>
  <c r="I36"/>
  <c r="I9"/>
  <c r="J14"/>
  <c r="J12"/>
  <c r="J17"/>
  <c r="J20"/>
  <c r="J22"/>
  <c r="J23"/>
  <c r="J25"/>
  <c r="J16"/>
  <c r="J10" s="1"/>
  <c r="J28"/>
  <c r="J27" s="1"/>
  <c r="J30"/>
  <c r="J32"/>
  <c r="J33"/>
  <c r="J34"/>
  <c r="J38"/>
  <c r="J40"/>
  <c r="J39"/>
  <c r="M42"/>
  <c r="J42" s="1"/>
  <c r="K48"/>
  <c r="M48"/>
  <c r="J48"/>
  <c r="J52"/>
  <c r="K53"/>
  <c r="M53"/>
  <c r="J53"/>
  <c r="J58"/>
  <c r="J60"/>
  <c r="J59" s="1"/>
  <c r="J64"/>
  <c r="J65"/>
  <c r="J66"/>
  <c r="J67"/>
  <c r="J68"/>
  <c r="K12"/>
  <c r="K16"/>
  <c r="K27"/>
  <c r="K39"/>
  <c r="K36" s="1"/>
  <c r="K59"/>
  <c r="M16"/>
  <c r="M27"/>
  <c r="M10"/>
  <c r="M9" s="1"/>
  <c r="M39"/>
  <c r="M59"/>
  <c r="M36"/>
  <c r="N13"/>
  <c r="N14"/>
  <c r="N12"/>
  <c r="N20"/>
  <c r="N16" s="1"/>
  <c r="N28"/>
  <c r="N30"/>
  <c r="N27" s="1"/>
  <c r="N10" s="1"/>
  <c r="N32"/>
  <c r="N33"/>
  <c r="N34"/>
  <c r="N38"/>
  <c r="N40"/>
  <c r="N39"/>
  <c r="Q42"/>
  <c r="O48"/>
  <c r="Q48"/>
  <c r="N48"/>
  <c r="N52"/>
  <c r="O53"/>
  <c r="N53" s="1"/>
  <c r="Q53"/>
  <c r="N58"/>
  <c r="N61"/>
  <c r="N62"/>
  <c r="N63"/>
  <c r="N64"/>
  <c r="N65"/>
  <c r="N66"/>
  <c r="N67"/>
  <c r="N68"/>
  <c r="O12"/>
  <c r="O16"/>
  <c r="O10" s="1"/>
  <c r="O9" s="1"/>
  <c r="O27"/>
  <c r="O39"/>
  <c r="O59"/>
  <c r="O36"/>
  <c r="Q27"/>
  <c r="Q10"/>
  <c r="Q39"/>
  <c r="Q36" s="1"/>
  <c r="Q59"/>
  <c r="R30"/>
  <c r="R27" s="1"/>
  <c r="R10" s="1"/>
  <c r="R32"/>
  <c r="R33"/>
  <c r="R38"/>
  <c r="R40"/>
  <c r="R39" s="1"/>
  <c r="R43"/>
  <c r="R44"/>
  <c r="R45"/>
  <c r="R46"/>
  <c r="R47"/>
  <c r="S48"/>
  <c r="U48"/>
  <c r="R48"/>
  <c r="R52"/>
  <c r="S53"/>
  <c r="U53"/>
  <c r="R53"/>
  <c r="R58"/>
  <c r="R61"/>
  <c r="R62"/>
  <c r="R63"/>
  <c r="R59"/>
  <c r="R64"/>
  <c r="R65"/>
  <c r="R66"/>
  <c r="R67"/>
  <c r="R68"/>
  <c r="S27"/>
  <c r="S10" s="1"/>
  <c r="S39"/>
  <c r="S36" s="1"/>
  <c r="S59"/>
  <c r="U39"/>
  <c r="U42"/>
  <c r="U59"/>
  <c r="V38"/>
  <c r="Y42"/>
  <c r="V42" s="1"/>
  <c r="W48"/>
  <c r="Y48"/>
  <c r="Y36" s="1"/>
  <c r="Y9" s="1"/>
  <c r="V48"/>
  <c r="V52"/>
  <c r="V65"/>
  <c r="V66"/>
  <c r="V67"/>
  <c r="V68"/>
  <c r="W36"/>
  <c r="W9" s="1"/>
  <c r="B40"/>
  <c r="C43"/>
  <c r="B43"/>
  <c r="J43"/>
  <c r="N43"/>
  <c r="C44"/>
  <c r="J44"/>
  <c r="N44"/>
  <c r="V44"/>
  <c r="C45"/>
  <c r="B45"/>
  <c r="J45"/>
  <c r="N45"/>
  <c r="V45"/>
  <c r="C46"/>
  <c r="B46" s="1"/>
  <c r="J46"/>
  <c r="N46"/>
  <c r="C47"/>
  <c r="B47" s="1"/>
  <c r="J47"/>
  <c r="N47"/>
  <c r="V47"/>
  <c r="F49"/>
  <c r="B50"/>
  <c r="J50"/>
  <c r="N50"/>
  <c r="R50"/>
  <c r="V50"/>
  <c r="B51"/>
  <c r="J51"/>
  <c r="N51"/>
  <c r="R51"/>
  <c r="V51"/>
  <c r="B54"/>
  <c r="F54"/>
  <c r="B55"/>
  <c r="J55"/>
  <c r="N55"/>
  <c r="R55"/>
  <c r="J56"/>
  <c r="N56"/>
  <c r="R56"/>
  <c r="B57"/>
  <c r="F57"/>
  <c r="J57"/>
  <c r="N57"/>
  <c r="R57"/>
  <c r="N23" i="3"/>
  <c r="J23"/>
  <c r="F23"/>
  <c r="E23"/>
  <c r="C23"/>
  <c r="B23" s="1"/>
  <c r="N22"/>
  <c r="E22"/>
  <c r="C22"/>
  <c r="B22" s="1"/>
  <c r="N21"/>
  <c r="J21"/>
  <c r="F21"/>
  <c r="E21"/>
  <c r="C21"/>
  <c r="B21"/>
  <c r="N20"/>
  <c r="J20"/>
  <c r="F20"/>
  <c r="E20"/>
  <c r="C20"/>
  <c r="B20" s="1"/>
  <c r="N19"/>
  <c r="J19"/>
  <c r="F19"/>
  <c r="E19"/>
  <c r="C19"/>
  <c r="B19"/>
  <c r="N18"/>
  <c r="J18"/>
  <c r="F18"/>
  <c r="E18"/>
  <c r="C18"/>
  <c r="N17"/>
  <c r="J17"/>
  <c r="F17"/>
  <c r="E17"/>
  <c r="C17"/>
  <c r="B17"/>
  <c r="N16"/>
  <c r="J16"/>
  <c r="F16"/>
  <c r="E16"/>
  <c r="C16"/>
  <c r="B16" s="1"/>
  <c r="N15"/>
  <c r="J15"/>
  <c r="F15"/>
  <c r="E15"/>
  <c r="C15"/>
  <c r="B15"/>
  <c r="N14"/>
  <c r="J14"/>
  <c r="E14"/>
  <c r="C14"/>
  <c r="B14"/>
  <c r="N13"/>
  <c r="J13"/>
  <c r="F13"/>
  <c r="E13"/>
  <c r="C13"/>
  <c r="B13" s="1"/>
  <c r="N12"/>
  <c r="J12"/>
  <c r="F12"/>
  <c r="E12"/>
  <c r="C12"/>
  <c r="B12" s="1"/>
  <c r="N11"/>
  <c r="J11"/>
  <c r="F11"/>
  <c r="E11"/>
  <c r="B11" s="1"/>
  <c r="C11"/>
  <c r="N10"/>
  <c r="J10"/>
  <c r="F10"/>
  <c r="E10"/>
  <c r="C10"/>
  <c r="N9"/>
  <c r="J9"/>
  <c r="F9"/>
  <c r="E9"/>
  <c r="C9"/>
  <c r="B9" s="1"/>
  <c r="N8"/>
  <c r="J8"/>
  <c r="F8"/>
  <c r="E8"/>
  <c r="C8"/>
  <c r="N7"/>
  <c r="J7"/>
  <c r="F7"/>
  <c r="E7"/>
  <c r="C7"/>
  <c r="B7"/>
  <c r="P6"/>
  <c r="O6"/>
  <c r="N6"/>
  <c r="M6"/>
  <c r="K6"/>
  <c r="J6" s="1"/>
  <c r="I6"/>
  <c r="G6"/>
  <c r="F6" s="1"/>
  <c r="B9" i="4"/>
  <c r="B12"/>
  <c r="B22"/>
  <c r="F22" s="1"/>
  <c r="B8"/>
  <c r="B33"/>
  <c r="B31" s="1"/>
  <c r="B36"/>
  <c r="B42"/>
  <c r="F42" s="1"/>
  <c r="B47"/>
  <c r="F48" s="1"/>
  <c r="B53"/>
  <c r="C9"/>
  <c r="C12"/>
  <c r="F12" s="1"/>
  <c r="C22"/>
  <c r="C33"/>
  <c r="F33" s="1"/>
  <c r="C36"/>
  <c r="C42"/>
  <c r="C47"/>
  <c r="C53"/>
  <c r="F19"/>
  <c r="F20"/>
  <c r="F21"/>
  <c r="F23"/>
  <c r="F25"/>
  <c r="F27"/>
  <c r="F28"/>
  <c r="F29"/>
  <c r="F32"/>
  <c r="F36"/>
  <c r="F37"/>
  <c r="F38"/>
  <c r="F39"/>
  <c r="F40"/>
  <c r="F41"/>
  <c r="F43"/>
  <c r="F46"/>
  <c r="F52"/>
  <c r="F54"/>
  <c r="F58"/>
  <c r="F59"/>
  <c r="F60"/>
  <c r="F61"/>
  <c r="F62"/>
  <c r="C12" i="5"/>
  <c r="E12"/>
  <c r="G12" s="1"/>
  <c r="I12"/>
  <c r="K12"/>
  <c r="M12"/>
  <c r="G14"/>
  <c r="I14"/>
  <c r="K14"/>
  <c r="M14"/>
  <c r="G16"/>
  <c r="I16"/>
  <c r="K16"/>
  <c r="M16"/>
  <c r="G18"/>
  <c r="I18"/>
  <c r="K18"/>
  <c r="M18"/>
  <c r="G20"/>
  <c r="I20"/>
  <c r="K20"/>
  <c r="M20"/>
  <c r="G22"/>
  <c r="I22"/>
  <c r="K22"/>
  <c r="M22"/>
  <c r="G24"/>
  <c r="I24"/>
  <c r="K24"/>
  <c r="M24"/>
  <c r="G26"/>
  <c r="I26"/>
  <c r="K26"/>
  <c r="M26"/>
  <c r="G28"/>
  <c r="I28"/>
  <c r="K28"/>
  <c r="M28"/>
  <c r="G30"/>
  <c r="I30"/>
  <c r="K30"/>
  <c r="M30"/>
  <c r="G32"/>
  <c r="I32"/>
  <c r="K32"/>
  <c r="M32"/>
  <c r="G34"/>
  <c r="I34"/>
  <c r="K34"/>
  <c r="M34"/>
  <c r="G36"/>
  <c r="I36"/>
  <c r="K36"/>
  <c r="M36"/>
  <c r="G38"/>
  <c r="I38"/>
  <c r="K38"/>
  <c r="M38"/>
  <c r="G40"/>
  <c r="I40"/>
  <c r="K40"/>
  <c r="M40"/>
  <c r="G42"/>
  <c r="I42"/>
  <c r="K42"/>
  <c r="M42"/>
  <c r="G44"/>
  <c r="I44"/>
  <c r="K44"/>
  <c r="M44"/>
  <c r="G46"/>
  <c r="I46"/>
  <c r="K46"/>
  <c r="M46"/>
  <c r="F11" i="6"/>
  <c r="H11"/>
  <c r="J11"/>
  <c r="D11" s="1"/>
  <c r="L11"/>
  <c r="N11"/>
  <c r="D13"/>
  <c r="D15"/>
  <c r="D17"/>
  <c r="D19"/>
  <c r="D21"/>
  <c r="D23"/>
  <c r="D25"/>
  <c r="D27"/>
  <c r="D29"/>
  <c r="D31"/>
  <c r="D33"/>
  <c r="D35"/>
  <c r="D37"/>
  <c r="D39"/>
  <c r="D41"/>
  <c r="D43"/>
  <c r="G16" i="7"/>
  <c r="D16" s="1"/>
  <c r="C16" s="1"/>
  <c r="E16"/>
  <c r="G17"/>
  <c r="E17"/>
  <c r="E20"/>
  <c r="C20" s="1"/>
  <c r="D21"/>
  <c r="C21"/>
  <c r="D22"/>
  <c r="C22"/>
  <c r="D23"/>
  <c r="C23" s="1"/>
  <c r="E23"/>
  <c r="D24"/>
  <c r="C24"/>
  <c r="E25"/>
  <c r="C25" s="1"/>
  <c r="D26"/>
  <c r="E26"/>
  <c r="C26" s="1"/>
  <c r="D27"/>
  <c r="C27" s="1"/>
  <c r="D28"/>
  <c r="E28"/>
  <c r="D31"/>
  <c r="C31" s="1"/>
  <c r="E31"/>
  <c r="E30" s="1"/>
  <c r="D32"/>
  <c r="C32"/>
  <c r="D33"/>
  <c r="C33" s="1"/>
  <c r="E33"/>
  <c r="D34"/>
  <c r="C34" s="1"/>
  <c r="C30" s="1"/>
  <c r="D35"/>
  <c r="E35"/>
  <c r="C35"/>
  <c r="D36"/>
  <c r="C36" s="1"/>
  <c r="E36"/>
  <c r="D37"/>
  <c r="C37" s="1"/>
  <c r="E37"/>
  <c r="D38"/>
  <c r="C38"/>
  <c r="I15"/>
  <c r="D15"/>
  <c r="E15"/>
  <c r="G21"/>
  <c r="G22"/>
  <c r="G23"/>
  <c r="G24"/>
  <c r="G26"/>
  <c r="G19" s="1"/>
  <c r="G27"/>
  <c r="G28"/>
  <c r="G31"/>
  <c r="G32"/>
  <c r="G33"/>
  <c r="G34"/>
  <c r="G30" s="1"/>
  <c r="G35"/>
  <c r="G36"/>
  <c r="G37"/>
  <c r="G38"/>
  <c r="I19"/>
  <c r="I30"/>
  <c r="I13"/>
  <c r="K17"/>
  <c r="K15"/>
  <c r="K20"/>
  <c r="K23"/>
  <c r="K25"/>
  <c r="K26"/>
  <c r="K28"/>
  <c r="K19"/>
  <c r="K31"/>
  <c r="K30" s="1"/>
  <c r="K33"/>
  <c r="K35"/>
  <c r="K36"/>
  <c r="K37"/>
  <c r="M15"/>
  <c r="M13" s="1"/>
  <c r="M19"/>
  <c r="M30"/>
  <c r="O16"/>
  <c r="O15" s="1"/>
  <c r="O13" s="1"/>
  <c r="O17"/>
  <c r="O23"/>
  <c r="O19"/>
  <c r="O31"/>
  <c r="O30" s="1"/>
  <c r="O33"/>
  <c r="O35"/>
  <c r="O36"/>
  <c r="O37"/>
  <c r="Q15"/>
  <c r="Q13" s="1"/>
  <c r="Q19"/>
  <c r="Q30"/>
  <c r="S33"/>
  <c r="S35"/>
  <c r="S36"/>
  <c r="S30"/>
  <c r="S13"/>
  <c r="U30"/>
  <c r="U13"/>
  <c r="D42"/>
  <c r="C42" s="1"/>
  <c r="E42"/>
  <c r="D44"/>
  <c r="E44"/>
  <c r="F44"/>
  <c r="F43" s="1"/>
  <c r="F40" s="1"/>
  <c r="D45"/>
  <c r="D43" s="1"/>
  <c r="D40" s="1"/>
  <c r="C45"/>
  <c r="D47"/>
  <c r="E47"/>
  <c r="F47"/>
  <c r="F46" s="1"/>
  <c r="C47"/>
  <c r="D48"/>
  <c r="E48"/>
  <c r="E46" s="1"/>
  <c r="F48"/>
  <c r="C48" s="1"/>
  <c r="D49"/>
  <c r="E49"/>
  <c r="F49"/>
  <c r="C49"/>
  <c r="D50"/>
  <c r="E50"/>
  <c r="F50"/>
  <c r="C50" s="1"/>
  <c r="D51"/>
  <c r="E51"/>
  <c r="F51"/>
  <c r="C51"/>
  <c r="D53"/>
  <c r="C53"/>
  <c r="E54"/>
  <c r="C54" s="1"/>
  <c r="F54"/>
  <c r="E55"/>
  <c r="C55"/>
  <c r="D56"/>
  <c r="E56"/>
  <c r="C56" s="1"/>
  <c r="D58"/>
  <c r="F58"/>
  <c r="C58"/>
  <c r="E59"/>
  <c r="F59"/>
  <c r="E60"/>
  <c r="C60" s="1"/>
  <c r="F60"/>
  <c r="D61"/>
  <c r="E61"/>
  <c r="C61" s="1"/>
  <c r="F61"/>
  <c r="D62"/>
  <c r="C62" s="1"/>
  <c r="E62"/>
  <c r="F62"/>
  <c r="D64"/>
  <c r="E64"/>
  <c r="E65"/>
  <c r="F65"/>
  <c r="C65" s="1"/>
  <c r="E66"/>
  <c r="C66" s="1"/>
  <c r="E67"/>
  <c r="C67"/>
  <c r="D68"/>
  <c r="E68"/>
  <c r="C68" s="1"/>
  <c r="D69"/>
  <c r="E69"/>
  <c r="F69"/>
  <c r="C69"/>
  <c r="D70"/>
  <c r="E70"/>
  <c r="F70"/>
  <c r="C70" s="1"/>
  <c r="D71"/>
  <c r="E71"/>
  <c r="F71"/>
  <c r="C71"/>
  <c r="D72"/>
  <c r="E72"/>
  <c r="F72"/>
  <c r="C72" s="1"/>
  <c r="D46"/>
  <c r="D52"/>
  <c r="D57"/>
  <c r="D63"/>
  <c r="E43"/>
  <c r="M63"/>
  <c r="E63" s="1"/>
  <c r="Q63"/>
  <c r="U63"/>
  <c r="F52"/>
  <c r="F57"/>
  <c r="R63"/>
  <c r="F63"/>
  <c r="G42"/>
  <c r="G44"/>
  <c r="G45"/>
  <c r="G43"/>
  <c r="G47"/>
  <c r="G46" s="1"/>
  <c r="G48"/>
  <c r="G49"/>
  <c r="G50"/>
  <c r="G51"/>
  <c r="G53"/>
  <c r="G52"/>
  <c r="G56"/>
  <c r="G58"/>
  <c r="G61"/>
  <c r="G57"/>
  <c r="G62"/>
  <c r="G64"/>
  <c r="G63" s="1"/>
  <c r="G68"/>
  <c r="G69"/>
  <c r="G70"/>
  <c r="G71"/>
  <c r="G72"/>
  <c r="I43"/>
  <c r="I46"/>
  <c r="I52"/>
  <c r="I40" s="1"/>
  <c r="I57"/>
  <c r="I63"/>
  <c r="J46"/>
  <c r="J40" s="1"/>
  <c r="J57"/>
  <c r="K42"/>
  <c r="K44"/>
  <c r="K43"/>
  <c r="K47"/>
  <c r="K46" s="1"/>
  <c r="K48"/>
  <c r="K49"/>
  <c r="K50"/>
  <c r="K51"/>
  <c r="K54"/>
  <c r="K52" s="1"/>
  <c r="K55"/>
  <c r="K56"/>
  <c r="K59"/>
  <c r="K57" s="1"/>
  <c r="K60"/>
  <c r="K61"/>
  <c r="K62"/>
  <c r="K64"/>
  <c r="K63" s="1"/>
  <c r="K68"/>
  <c r="K69"/>
  <c r="K70"/>
  <c r="K71"/>
  <c r="K72"/>
  <c r="M43"/>
  <c r="M46"/>
  <c r="M52"/>
  <c r="M57"/>
  <c r="N43"/>
  <c r="N46"/>
  <c r="N52"/>
  <c r="N40" s="1"/>
  <c r="N57"/>
  <c r="O42"/>
  <c r="Q43"/>
  <c r="O43" s="1"/>
  <c r="O47"/>
  <c r="O48"/>
  <c r="O49"/>
  <c r="O46" s="1"/>
  <c r="O50"/>
  <c r="O51"/>
  <c r="O54"/>
  <c r="O52" s="1"/>
  <c r="O55"/>
  <c r="O56"/>
  <c r="O59"/>
  <c r="O57" s="1"/>
  <c r="O60"/>
  <c r="O61"/>
  <c r="O62"/>
  <c r="O65"/>
  <c r="O66"/>
  <c r="O67"/>
  <c r="O63"/>
  <c r="O68"/>
  <c r="O69"/>
  <c r="O70"/>
  <c r="O71"/>
  <c r="O72"/>
  <c r="Q46"/>
  <c r="Q52"/>
  <c r="Q57"/>
  <c r="R46"/>
  <c r="R40" s="1"/>
  <c r="R52"/>
  <c r="R57"/>
  <c r="S42"/>
  <c r="S44"/>
  <c r="S43"/>
  <c r="S47"/>
  <c r="S46" s="1"/>
  <c r="S48"/>
  <c r="S49"/>
  <c r="S50"/>
  <c r="S51"/>
  <c r="S54"/>
  <c r="S55"/>
  <c r="S56"/>
  <c r="S59"/>
  <c r="S57" s="1"/>
  <c r="S60"/>
  <c r="S61"/>
  <c r="S62"/>
  <c r="S65"/>
  <c r="S63" s="1"/>
  <c r="S66"/>
  <c r="S67"/>
  <c r="S68"/>
  <c r="S69"/>
  <c r="S70"/>
  <c r="S71"/>
  <c r="S72"/>
  <c r="U43"/>
  <c r="U40" s="1"/>
  <c r="U46"/>
  <c r="U52"/>
  <c r="U57"/>
  <c r="V43"/>
  <c r="V46"/>
  <c r="V40" s="1"/>
  <c r="V52"/>
  <c r="V57"/>
  <c r="W42"/>
  <c r="W40" s="1"/>
  <c r="W48"/>
  <c r="W49"/>
  <c r="W51"/>
  <c r="W46"/>
  <c r="W54"/>
  <c r="W55"/>
  <c r="W52"/>
  <c r="W56"/>
  <c r="W69"/>
  <c r="W70"/>
  <c r="W71"/>
  <c r="W72"/>
  <c r="Y46"/>
  <c r="Y40" s="1"/>
  <c r="Y52"/>
  <c r="Z52"/>
  <c r="Z40" s="1"/>
  <c r="D15" i="8"/>
  <c r="D16"/>
  <c r="D17"/>
  <c r="D18"/>
  <c r="C18" s="1"/>
  <c r="D19"/>
  <c r="D20"/>
  <c r="D21"/>
  <c r="D22"/>
  <c r="D23"/>
  <c r="D24"/>
  <c r="C24" s="1"/>
  <c r="D25"/>
  <c r="D26"/>
  <c r="C26" s="1"/>
  <c r="D27"/>
  <c r="D28"/>
  <c r="D29"/>
  <c r="D31"/>
  <c r="E15"/>
  <c r="E16"/>
  <c r="E17"/>
  <c r="E18"/>
  <c r="E19"/>
  <c r="E20"/>
  <c r="E21"/>
  <c r="E22"/>
  <c r="C22" s="1"/>
  <c r="E23"/>
  <c r="E24"/>
  <c r="E25"/>
  <c r="E26"/>
  <c r="E27"/>
  <c r="E28"/>
  <c r="E29"/>
  <c r="E30"/>
  <c r="C30" s="1"/>
  <c r="E31"/>
  <c r="C31" s="1"/>
  <c r="F15"/>
  <c r="F16"/>
  <c r="F17"/>
  <c r="F18"/>
  <c r="F19"/>
  <c r="F20"/>
  <c r="F21"/>
  <c r="C21" s="1"/>
  <c r="F22"/>
  <c r="F23"/>
  <c r="F24"/>
  <c r="F25"/>
  <c r="F26"/>
  <c r="F27"/>
  <c r="F28"/>
  <c r="F29"/>
  <c r="C29" s="1"/>
  <c r="F30"/>
  <c r="G15"/>
  <c r="G16"/>
  <c r="G17"/>
  <c r="G18"/>
  <c r="G19"/>
  <c r="G20"/>
  <c r="G21"/>
  <c r="G22"/>
  <c r="G23"/>
  <c r="G24"/>
  <c r="G25"/>
  <c r="G26"/>
  <c r="G27"/>
  <c r="G28"/>
  <c r="G29"/>
  <c r="G31"/>
  <c r="I13"/>
  <c r="K13"/>
  <c r="L15"/>
  <c r="L16"/>
  <c r="L17"/>
  <c r="L18"/>
  <c r="L19"/>
  <c r="L20"/>
  <c r="L21"/>
  <c r="L22"/>
  <c r="L23"/>
  <c r="L24"/>
  <c r="L25"/>
  <c r="L26"/>
  <c r="L27"/>
  <c r="L28"/>
  <c r="L29"/>
  <c r="L31"/>
  <c r="N13"/>
  <c r="O13"/>
  <c r="P15"/>
  <c r="P16"/>
  <c r="P17"/>
  <c r="P18"/>
  <c r="P19"/>
  <c r="P20"/>
  <c r="P21"/>
  <c r="P22"/>
  <c r="P23"/>
  <c r="P24"/>
  <c r="P25"/>
  <c r="P26"/>
  <c r="P27"/>
  <c r="P28"/>
  <c r="P29"/>
  <c r="P30"/>
  <c r="P31"/>
  <c r="R13"/>
  <c r="S13"/>
  <c r="C17"/>
  <c r="C19"/>
  <c r="C20"/>
  <c r="C25"/>
  <c r="C27"/>
  <c r="C28"/>
  <c r="B9" i="55"/>
  <c r="B12"/>
  <c r="B22"/>
  <c r="B33"/>
  <c r="B36"/>
  <c r="B42"/>
  <c r="B47"/>
  <c r="B53"/>
  <c r="B31"/>
  <c r="B63"/>
  <c r="D64" s="1"/>
  <c r="D63"/>
  <c r="D65"/>
  <c r="D66"/>
  <c r="D67"/>
  <c r="D69"/>
  <c r="D70"/>
  <c r="D71"/>
  <c r="D73"/>
  <c r="D74"/>
  <c r="D75"/>
  <c r="D77"/>
  <c r="D78"/>
  <c r="D79"/>
  <c r="C17" i="9"/>
  <c r="C18"/>
  <c r="C16"/>
  <c r="C22"/>
  <c r="C23"/>
  <c r="C20" s="1"/>
  <c r="C24"/>
  <c r="C25"/>
  <c r="C27"/>
  <c r="C29"/>
  <c r="C32"/>
  <c r="C33"/>
  <c r="C34"/>
  <c r="C35"/>
  <c r="C36"/>
  <c r="C37"/>
  <c r="C38"/>
  <c r="C39"/>
  <c r="C31"/>
  <c r="D16"/>
  <c r="D14" s="1"/>
  <c r="D20"/>
  <c r="D31"/>
  <c r="E20"/>
  <c r="E14"/>
  <c r="G31"/>
  <c r="G14" s="1"/>
  <c r="H20"/>
  <c r="H14"/>
  <c r="K16"/>
  <c r="K20"/>
  <c r="K31"/>
  <c r="K14"/>
  <c r="L31"/>
  <c r="L14" s="1"/>
  <c r="M20"/>
  <c r="M14"/>
  <c r="C43"/>
  <c r="C45"/>
  <c r="C46"/>
  <c r="C44"/>
  <c r="C48"/>
  <c r="C47" s="1"/>
  <c r="C49"/>
  <c r="C50"/>
  <c r="C51"/>
  <c r="C52"/>
  <c r="C54"/>
  <c r="C53"/>
  <c r="C57"/>
  <c r="C59"/>
  <c r="C62"/>
  <c r="C58"/>
  <c r="C63"/>
  <c r="C65"/>
  <c r="C64" s="1"/>
  <c r="C69"/>
  <c r="C70"/>
  <c r="C71"/>
  <c r="C72"/>
  <c r="C73"/>
  <c r="D44"/>
  <c r="D47"/>
  <c r="D53"/>
  <c r="D58"/>
  <c r="D41" s="1"/>
  <c r="D64"/>
  <c r="E44"/>
  <c r="E41" s="1"/>
  <c r="E47"/>
  <c r="E53"/>
  <c r="E58"/>
  <c r="F44"/>
  <c r="F41" s="1"/>
  <c r="F47"/>
  <c r="F53"/>
  <c r="F58"/>
  <c r="F64"/>
  <c r="G53"/>
  <c r="G58"/>
  <c r="G64"/>
  <c r="H44"/>
  <c r="H41" s="1"/>
  <c r="H47"/>
  <c r="H53"/>
  <c r="H58"/>
  <c r="J44"/>
  <c r="J53"/>
  <c r="J41" s="1"/>
  <c r="J58"/>
  <c r="J64"/>
  <c r="K47"/>
  <c r="K58"/>
  <c r="K64"/>
  <c r="K41"/>
  <c r="L58"/>
  <c r="L41" s="1"/>
  <c r="L64"/>
  <c r="M44"/>
  <c r="M41" s="1"/>
  <c r="M58"/>
  <c r="C17" i="10"/>
  <c r="C18"/>
  <c r="C14" s="1"/>
  <c r="C19"/>
  <c r="C20"/>
  <c r="C21"/>
  <c r="C22"/>
  <c r="C23"/>
  <c r="C24"/>
  <c r="C25"/>
  <c r="C26"/>
  <c r="C27"/>
  <c r="C28"/>
  <c r="C29"/>
  <c r="C30"/>
  <c r="C31"/>
  <c r="C33"/>
  <c r="D14"/>
  <c r="E14"/>
  <c r="F14"/>
  <c r="G14"/>
  <c r="H14"/>
  <c r="I14"/>
  <c r="K14"/>
  <c r="E14" i="11"/>
  <c r="F14"/>
  <c r="E12"/>
  <c r="H14"/>
  <c r="I14"/>
  <c r="H12"/>
  <c r="K14"/>
  <c r="K12" s="1"/>
  <c r="L14"/>
  <c r="L12"/>
  <c r="M14"/>
  <c r="M12" s="1"/>
  <c r="N14"/>
  <c r="N12" s="1"/>
  <c r="O14"/>
  <c r="P14"/>
  <c r="P12" s="1"/>
  <c r="Q14"/>
  <c r="Q12"/>
  <c r="R14"/>
  <c r="S14"/>
  <c r="R12"/>
  <c r="T12"/>
  <c r="U14"/>
  <c r="V14"/>
  <c r="U12"/>
  <c r="X14"/>
  <c r="X12" s="1"/>
  <c r="Y14"/>
  <c r="Z14"/>
  <c r="Z12" s="1"/>
  <c r="AA14"/>
  <c r="AB14"/>
  <c r="AA12"/>
  <c r="AC14"/>
  <c r="AC12" s="1"/>
  <c r="AD14"/>
  <c r="AD12" s="1"/>
  <c r="AE14"/>
  <c r="AF14"/>
  <c r="AG14"/>
  <c r="AF12"/>
  <c r="AH14"/>
  <c r="AH12" s="1"/>
  <c r="AI14"/>
  <c r="AJ14"/>
  <c r="AJ12" s="1"/>
  <c r="C16"/>
  <c r="C17"/>
  <c r="C20"/>
  <c r="C22"/>
  <c r="C24"/>
  <c r="C25"/>
  <c r="C26"/>
  <c r="C27"/>
  <c r="C29"/>
  <c r="C30"/>
  <c r="C31"/>
  <c r="C33"/>
  <c r="C39"/>
  <c r="C40"/>
  <c r="C41"/>
  <c r="C43"/>
  <c r="C45"/>
  <c r="C14" i="12"/>
  <c r="D14"/>
  <c r="E14"/>
  <c r="F12" s="1"/>
  <c r="F14"/>
  <c r="H14"/>
  <c r="I14"/>
  <c r="J14"/>
  <c r="K14"/>
  <c r="M12" s="1"/>
  <c r="L14"/>
  <c r="M14"/>
  <c r="N14"/>
  <c r="O14"/>
  <c r="P14"/>
  <c r="Q14"/>
  <c r="R14"/>
  <c r="S12" s="1"/>
  <c r="S14"/>
  <c r="T14"/>
  <c r="U14"/>
  <c r="U12" s="1"/>
  <c r="V14"/>
  <c r="W14"/>
  <c r="Z14"/>
  <c r="X12" s="1"/>
  <c r="AA14"/>
  <c r="AB14"/>
  <c r="AB12" s="1"/>
  <c r="AC14"/>
  <c r="AD14"/>
  <c r="AE14"/>
  <c r="AF14"/>
  <c r="AF12" s="1"/>
  <c r="AG14"/>
  <c r="AH14"/>
  <c r="AI14"/>
  <c r="AI12" s="1"/>
  <c r="AJ14"/>
  <c r="AK14"/>
  <c r="AK12" s="1"/>
  <c r="AL14"/>
  <c r="AM14"/>
  <c r="AM12" s="1"/>
  <c r="AN14"/>
  <c r="AO14"/>
  <c r="AP14"/>
  <c r="AO12"/>
  <c r="AQ14"/>
  <c r="AQ12" s="1"/>
  <c r="AR14"/>
  <c r="G14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C13" i="13"/>
  <c r="D13"/>
  <c r="D11"/>
  <c r="E13"/>
  <c r="F13"/>
  <c r="F11" s="1"/>
  <c r="G13"/>
  <c r="H11" s="1"/>
  <c r="H13"/>
  <c r="I13"/>
  <c r="J13"/>
  <c r="K13"/>
  <c r="L11" s="1"/>
  <c r="L13"/>
  <c r="M13"/>
  <c r="N13"/>
  <c r="N11"/>
  <c r="O13"/>
  <c r="P11" s="1"/>
  <c r="P13"/>
  <c r="Q13"/>
  <c r="R11" s="1"/>
  <c r="R13"/>
  <c r="S13"/>
  <c r="T13"/>
  <c r="T11"/>
  <c r="U13"/>
  <c r="V13"/>
  <c r="V11" s="1"/>
  <c r="W13"/>
  <c r="X11" s="1"/>
  <c r="X13"/>
  <c r="Y13"/>
  <c r="Z13"/>
  <c r="AA13"/>
  <c r="AB11" s="1"/>
  <c r="AB13"/>
  <c r="AC13"/>
  <c r="AD13"/>
  <c r="AD11"/>
  <c r="AE13"/>
  <c r="AF11" s="1"/>
  <c r="AF13"/>
  <c r="AH13"/>
  <c r="AH11" s="1"/>
  <c r="AI13"/>
  <c r="AJ13"/>
  <c r="AJ11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C14" i="14"/>
  <c r="C12" s="1"/>
  <c r="B12" s="1"/>
  <c r="D14"/>
  <c r="E14"/>
  <c r="F14"/>
  <c r="E12"/>
  <c r="G14"/>
  <c r="G12"/>
  <c r="H14"/>
  <c r="H12" s="1"/>
  <c r="I14"/>
  <c r="I12"/>
  <c r="J14"/>
  <c r="J12" s="1"/>
  <c r="K14"/>
  <c r="L14"/>
  <c r="L12" s="1"/>
  <c r="M14"/>
  <c r="M12" s="1"/>
  <c r="N14"/>
  <c r="N12"/>
  <c r="P14"/>
  <c r="P12" s="1"/>
  <c r="Q14"/>
  <c r="R14"/>
  <c r="R12" s="1"/>
  <c r="S14"/>
  <c r="T14"/>
  <c r="T12"/>
  <c r="U14"/>
  <c r="U12" s="1"/>
  <c r="V14"/>
  <c r="W14"/>
  <c r="W12" s="1"/>
  <c r="X14"/>
  <c r="Y14"/>
  <c r="X12"/>
  <c r="Z14"/>
  <c r="Z12" s="1"/>
  <c r="AA14"/>
  <c r="AB14"/>
  <c r="AB12" s="1"/>
  <c r="AC14"/>
  <c r="AD14"/>
  <c r="AD12"/>
  <c r="B16"/>
  <c r="B17"/>
  <c r="B20"/>
  <c r="B21"/>
  <c r="B22"/>
  <c r="B24"/>
  <c r="B25"/>
  <c r="B27"/>
  <c r="B28"/>
  <c r="B29"/>
  <c r="B30"/>
  <c r="B31"/>
  <c r="B33"/>
  <c r="B39"/>
  <c r="B40"/>
  <c r="B43"/>
  <c r="B45"/>
  <c r="B48"/>
  <c r="C14" i="15"/>
  <c r="D12" s="1"/>
  <c r="D14"/>
  <c r="E14"/>
  <c r="F12" s="1"/>
  <c r="F14"/>
  <c r="G14"/>
  <c r="H14"/>
  <c r="I14"/>
  <c r="J14"/>
  <c r="K14"/>
  <c r="L14"/>
  <c r="M14"/>
  <c r="N14"/>
  <c r="O14"/>
  <c r="P14"/>
  <c r="Q14"/>
  <c r="R14"/>
  <c r="S14"/>
  <c r="T14"/>
  <c r="S12"/>
  <c r="U14"/>
  <c r="V14"/>
  <c r="U12" s="1"/>
  <c r="W14"/>
  <c r="Z14"/>
  <c r="AA14"/>
  <c r="Y12"/>
  <c r="AB14"/>
  <c r="AC12" s="1"/>
  <c r="AC14"/>
  <c r="AD14"/>
  <c r="AE14"/>
  <c r="AF14"/>
  <c r="AG14"/>
  <c r="AH14"/>
  <c r="AF12"/>
  <c r="AI14"/>
  <c r="AJ14"/>
  <c r="AI12" s="1"/>
  <c r="AK14"/>
  <c r="AK12" s="1"/>
  <c r="AL14"/>
  <c r="AM14"/>
  <c r="AM12" s="1"/>
  <c r="AN14"/>
  <c r="AO14"/>
  <c r="AO12" s="1"/>
  <c r="AP14"/>
  <c r="AQ14"/>
  <c r="AR14"/>
  <c r="AQ12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3"/>
  <c r="B44"/>
  <c r="B45"/>
  <c r="B46"/>
  <c r="B47"/>
  <c r="B48"/>
  <c r="D13" i="16"/>
  <c r="E13"/>
  <c r="E11" s="1"/>
  <c r="F13"/>
  <c r="G11" s="1"/>
  <c r="G13"/>
  <c r="H13"/>
  <c r="I13"/>
  <c r="J13"/>
  <c r="K11" s="1"/>
  <c r="K13"/>
  <c r="L13"/>
  <c r="M13"/>
  <c r="M11"/>
  <c r="N13"/>
  <c r="O11" s="1"/>
  <c r="O13"/>
  <c r="P13"/>
  <c r="Q11" s="1"/>
  <c r="Q13"/>
  <c r="R13"/>
  <c r="S13"/>
  <c r="S11"/>
  <c r="T13"/>
  <c r="U13"/>
  <c r="U11" s="1"/>
  <c r="V13"/>
  <c r="W11" s="1"/>
  <c r="W13"/>
  <c r="X13"/>
  <c r="Y11" s="1"/>
  <c r="Y13"/>
  <c r="Z13"/>
  <c r="AA11" s="1"/>
  <c r="AA13"/>
  <c r="AB13"/>
  <c r="AC13"/>
  <c r="AC11"/>
  <c r="AD13"/>
  <c r="AE11" s="1"/>
  <c r="AE13"/>
  <c r="AF13"/>
  <c r="AG11" s="1"/>
  <c r="AG13"/>
  <c r="AI13"/>
  <c r="AI11"/>
  <c r="AJ13"/>
  <c r="AK11" s="1"/>
  <c r="AK13"/>
  <c r="C15"/>
  <c r="C16"/>
  <c r="C17"/>
  <c r="C18"/>
  <c r="C13" s="1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6"/>
  <c r="C47"/>
  <c r="C14" i="17"/>
  <c r="C12" s="1"/>
  <c r="G14"/>
  <c r="G12"/>
  <c r="H14"/>
  <c r="H12"/>
  <c r="I14"/>
  <c r="I12" s="1"/>
  <c r="J14"/>
  <c r="K14"/>
  <c r="J12"/>
  <c r="L14"/>
  <c r="L12" s="1"/>
  <c r="M14"/>
  <c r="M12" s="1"/>
  <c r="N14"/>
  <c r="N12" s="1"/>
  <c r="O14"/>
  <c r="Q14"/>
  <c r="Q12" s="1"/>
  <c r="R14"/>
  <c r="T14"/>
  <c r="T12" s="1"/>
  <c r="U14"/>
  <c r="V14"/>
  <c r="V12" s="1"/>
  <c r="W14"/>
  <c r="X14"/>
  <c r="Y14"/>
  <c r="Y12" s="1"/>
  <c r="Z14"/>
  <c r="Z12" s="1"/>
  <c r="AA14"/>
  <c r="AB14"/>
  <c r="AA12"/>
  <c r="AC14"/>
  <c r="AD14"/>
  <c r="AC12" s="1"/>
  <c r="AE14"/>
  <c r="AE12" s="1"/>
  <c r="B16"/>
  <c r="B17"/>
  <c r="B19"/>
  <c r="B20"/>
  <c r="B23"/>
  <c r="B24"/>
  <c r="B26"/>
  <c r="B27"/>
  <c r="B28"/>
  <c r="B29"/>
  <c r="B30"/>
  <c r="B31"/>
  <c r="B32"/>
  <c r="B33"/>
  <c r="B34"/>
  <c r="B35"/>
  <c r="C14" i="18"/>
  <c r="D14"/>
  <c r="E14"/>
  <c r="F12" s="1"/>
  <c r="F14"/>
  <c r="G14"/>
  <c r="H14"/>
  <c r="I14"/>
  <c r="J14"/>
  <c r="K14"/>
  <c r="L14"/>
  <c r="M14"/>
  <c r="N14"/>
  <c r="O14"/>
  <c r="P14"/>
  <c r="Q14"/>
  <c r="M12"/>
  <c r="R14"/>
  <c r="S14"/>
  <c r="S12" s="1"/>
  <c r="T14"/>
  <c r="U14"/>
  <c r="V14"/>
  <c r="U12"/>
  <c r="W14"/>
  <c r="Y12" s="1"/>
  <c r="X14"/>
  <c r="Y14"/>
  <c r="Z14"/>
  <c r="AA14"/>
  <c r="AB14"/>
  <c r="AC14"/>
  <c r="AB12"/>
  <c r="AD14"/>
  <c r="AE14"/>
  <c r="AF12" s="1"/>
  <c r="AF14"/>
  <c r="AG14"/>
  <c r="AH14"/>
  <c r="AI14"/>
  <c r="AJ14"/>
  <c r="AK14"/>
  <c r="AK12" s="1"/>
  <c r="AL14"/>
  <c r="AM14"/>
  <c r="AN14"/>
  <c r="AM12"/>
  <c r="AO14"/>
  <c r="AO12" s="1"/>
  <c r="AP14"/>
  <c r="AQ14"/>
  <c r="AQ12" s="1"/>
  <c r="AR14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D16" i="19"/>
  <c r="E14" s="1"/>
  <c r="E16"/>
  <c r="F16"/>
  <c r="G16"/>
  <c r="G14"/>
  <c r="H16"/>
  <c r="I16"/>
  <c r="I14" s="1"/>
  <c r="J16"/>
  <c r="K14" s="1"/>
  <c r="K16"/>
  <c r="L16"/>
  <c r="M16"/>
  <c r="N16"/>
  <c r="O14" s="1"/>
  <c r="O16"/>
  <c r="P16"/>
  <c r="Q16"/>
  <c r="Q14"/>
  <c r="R16"/>
  <c r="S14" s="1"/>
  <c r="S16"/>
  <c r="T16"/>
  <c r="U14" s="1"/>
  <c r="U16"/>
  <c r="V16"/>
  <c r="W16"/>
  <c r="W14"/>
  <c r="X16"/>
  <c r="Y16"/>
  <c r="Y14" s="1"/>
  <c r="Z16"/>
  <c r="AA14" s="1"/>
  <c r="AA16"/>
  <c r="AB16"/>
  <c r="AC14" s="1"/>
  <c r="AC16"/>
  <c r="AD16"/>
  <c r="AE14" s="1"/>
  <c r="AE16"/>
  <c r="AF16"/>
  <c r="AG16"/>
  <c r="AG14"/>
  <c r="AH16"/>
  <c r="AI16"/>
  <c r="AJ16"/>
  <c r="AK14" s="1"/>
  <c r="AK16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AA14" i="20"/>
  <c r="Z12" s="1"/>
  <c r="Z14"/>
  <c r="AB14"/>
  <c r="AB12"/>
  <c r="C14"/>
  <c r="D14"/>
  <c r="D12" s="1"/>
  <c r="E14"/>
  <c r="E12" s="1"/>
  <c r="F14"/>
  <c r="F12"/>
  <c r="G14"/>
  <c r="G12" s="1"/>
  <c r="H14"/>
  <c r="H12" s="1"/>
  <c r="I14"/>
  <c r="I12" s="1"/>
  <c r="J14"/>
  <c r="J12"/>
  <c r="K14"/>
  <c r="K12" s="1"/>
  <c r="L14"/>
  <c r="N14"/>
  <c r="N12" s="1"/>
  <c r="O14"/>
  <c r="Q14"/>
  <c r="R14"/>
  <c r="Q12"/>
  <c r="S14"/>
  <c r="S12"/>
  <c r="T14"/>
  <c r="T12" s="1"/>
  <c r="U14"/>
  <c r="V14"/>
  <c r="V12"/>
  <c r="W14"/>
  <c r="W12" s="1"/>
  <c r="Y14"/>
  <c r="X12" s="1"/>
  <c r="B18"/>
  <c r="B19"/>
  <c r="B29"/>
  <c r="B33"/>
  <c r="B35"/>
  <c r="C14" i="21"/>
  <c r="C12" s="1"/>
  <c r="D14"/>
  <c r="E14"/>
  <c r="F14"/>
  <c r="G14"/>
  <c r="F12"/>
  <c r="H14"/>
  <c r="I14"/>
  <c r="M12" s="1"/>
  <c r="J14"/>
  <c r="K14"/>
  <c r="L14"/>
  <c r="M14"/>
  <c r="N14"/>
  <c r="O14"/>
  <c r="P14"/>
  <c r="Q14"/>
  <c r="R14"/>
  <c r="S14"/>
  <c r="T14"/>
  <c r="S12"/>
  <c r="U14"/>
  <c r="U12" s="1"/>
  <c r="V14"/>
  <c r="W14"/>
  <c r="X14"/>
  <c r="Y14"/>
  <c r="Z14"/>
  <c r="AA14"/>
  <c r="Y12"/>
  <c r="AB14"/>
  <c r="AC14"/>
  <c r="AB12" s="1"/>
  <c r="AD14"/>
  <c r="AF12" s="1"/>
  <c r="AE14"/>
  <c r="AF14"/>
  <c r="AG14"/>
  <c r="AH14"/>
  <c r="AI14"/>
  <c r="AI12" s="1"/>
  <c r="AJ14"/>
  <c r="AK14"/>
  <c r="AL14"/>
  <c r="AK12"/>
  <c r="AM14"/>
  <c r="AM12" s="1"/>
  <c r="AN14"/>
  <c r="AO14"/>
  <c r="AO12" s="1"/>
  <c r="AP14"/>
  <c r="AQ14"/>
  <c r="AR14"/>
  <c r="AQ12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D16" i="22"/>
  <c r="E16"/>
  <c r="E14"/>
  <c r="F16"/>
  <c r="G16"/>
  <c r="G14" s="1"/>
  <c r="H16"/>
  <c r="I14" s="1"/>
  <c r="I16"/>
  <c r="J16"/>
  <c r="K16"/>
  <c r="L16"/>
  <c r="M14" s="1"/>
  <c r="M16"/>
  <c r="N16"/>
  <c r="O16"/>
  <c r="O14"/>
  <c r="P16"/>
  <c r="Q14" s="1"/>
  <c r="Q16"/>
  <c r="R16"/>
  <c r="S14" s="1"/>
  <c r="S16"/>
  <c r="T16"/>
  <c r="U16"/>
  <c r="U14"/>
  <c r="V16"/>
  <c r="W16"/>
  <c r="W14" s="1"/>
  <c r="X16"/>
  <c r="Y14" s="1"/>
  <c r="Y16"/>
  <c r="Z16"/>
  <c r="AA14" s="1"/>
  <c r="AA16"/>
  <c r="AB16"/>
  <c r="AC14" s="1"/>
  <c r="AC16"/>
  <c r="AD16"/>
  <c r="AE16"/>
  <c r="AE14"/>
  <c r="AF16"/>
  <c r="AG14" s="1"/>
  <c r="AG16"/>
  <c r="AH16"/>
  <c r="AI14" s="1"/>
  <c r="AI16"/>
  <c r="AJ16"/>
  <c r="AK14" s="1"/>
  <c r="AK16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E72" i="57"/>
  <c r="D72"/>
  <c r="C72" s="1"/>
  <c r="E71"/>
  <c r="D71"/>
  <c r="C71" s="1"/>
  <c r="E70"/>
  <c r="D70"/>
  <c r="C70"/>
  <c r="E69"/>
  <c r="C69" s="1"/>
  <c r="D69"/>
  <c r="E68"/>
  <c r="D68"/>
  <c r="C68" s="1"/>
  <c r="E67"/>
  <c r="D67"/>
  <c r="C67"/>
  <c r="E66"/>
  <c r="D66"/>
  <c r="C66" s="1"/>
  <c r="E65"/>
  <c r="C65" s="1"/>
  <c r="D65"/>
  <c r="E64"/>
  <c r="D64"/>
  <c r="S63"/>
  <c r="R63"/>
  <c r="Q63"/>
  <c r="P63"/>
  <c r="O63"/>
  <c r="N63"/>
  <c r="M63"/>
  <c r="L63"/>
  <c r="E63"/>
  <c r="E62"/>
  <c r="D62"/>
  <c r="C62"/>
  <c r="E61"/>
  <c r="C61" s="1"/>
  <c r="D61"/>
  <c r="E60"/>
  <c r="E57" s="1"/>
  <c r="D60"/>
  <c r="C60" s="1"/>
  <c r="E59"/>
  <c r="D59"/>
  <c r="C59"/>
  <c r="E58"/>
  <c r="D58"/>
  <c r="D57" s="1"/>
  <c r="S57"/>
  <c r="R57"/>
  <c r="Q57"/>
  <c r="P57"/>
  <c r="O57"/>
  <c r="N57"/>
  <c r="M57"/>
  <c r="L57"/>
  <c r="E56"/>
  <c r="D56"/>
  <c r="C56" s="1"/>
  <c r="E55"/>
  <c r="D55"/>
  <c r="C55" s="1"/>
  <c r="E54"/>
  <c r="D54"/>
  <c r="C54"/>
  <c r="E53"/>
  <c r="D53"/>
  <c r="S52"/>
  <c r="R52"/>
  <c r="R40" s="1"/>
  <c r="Q52"/>
  <c r="P52"/>
  <c r="O52"/>
  <c r="N52"/>
  <c r="N40" s="1"/>
  <c r="M52"/>
  <c r="L52"/>
  <c r="E51"/>
  <c r="D51"/>
  <c r="C51"/>
  <c r="E50"/>
  <c r="D50"/>
  <c r="C50" s="1"/>
  <c r="D49"/>
  <c r="C49" s="1"/>
  <c r="E48"/>
  <c r="D48"/>
  <c r="C48"/>
  <c r="E47"/>
  <c r="D47"/>
  <c r="C47" s="1"/>
  <c r="S46"/>
  <c r="R46"/>
  <c r="Q46"/>
  <c r="P46"/>
  <c r="P40" s="1"/>
  <c r="O46"/>
  <c r="O40" s="1"/>
  <c r="N46"/>
  <c r="M46"/>
  <c r="L46"/>
  <c r="K46"/>
  <c r="J46"/>
  <c r="H46"/>
  <c r="E46"/>
  <c r="D46"/>
  <c r="E45"/>
  <c r="D45"/>
  <c r="C45" s="1"/>
  <c r="E44"/>
  <c r="D44"/>
  <c r="C44"/>
  <c r="S43"/>
  <c r="R43"/>
  <c r="Q43"/>
  <c r="P43"/>
  <c r="O43"/>
  <c r="N43"/>
  <c r="M43"/>
  <c r="L43"/>
  <c r="D43" s="1"/>
  <c r="C43" s="1"/>
  <c r="K43"/>
  <c r="E43" s="1"/>
  <c r="J43"/>
  <c r="E42"/>
  <c r="D42"/>
  <c r="C42"/>
  <c r="S40"/>
  <c r="Q40"/>
  <c r="L40"/>
  <c r="K40"/>
  <c r="J40"/>
  <c r="I40"/>
  <c r="H40"/>
  <c r="E38"/>
  <c r="D38"/>
  <c r="C38" s="1"/>
  <c r="E37"/>
  <c r="D37"/>
  <c r="C37" s="1"/>
  <c r="D36"/>
  <c r="C36"/>
  <c r="E35"/>
  <c r="D35"/>
  <c r="C35" s="1"/>
  <c r="E34"/>
  <c r="D34"/>
  <c r="C34" s="1"/>
  <c r="D33"/>
  <c r="C33"/>
  <c r="E32"/>
  <c r="D32"/>
  <c r="C32" s="1"/>
  <c r="E31"/>
  <c r="D31"/>
  <c r="C31" s="1"/>
  <c r="C30" s="1"/>
  <c r="S30"/>
  <c r="R30"/>
  <c r="P30"/>
  <c r="P13" s="1"/>
  <c r="E30"/>
  <c r="E28"/>
  <c r="D28"/>
  <c r="C28" s="1"/>
  <c r="E27"/>
  <c r="D27"/>
  <c r="C27"/>
  <c r="E26"/>
  <c r="D26"/>
  <c r="C26" s="1"/>
  <c r="E25"/>
  <c r="C25" s="1"/>
  <c r="D25"/>
  <c r="E24"/>
  <c r="D24"/>
  <c r="C24" s="1"/>
  <c r="E23"/>
  <c r="D23"/>
  <c r="C23" s="1"/>
  <c r="D22"/>
  <c r="C22"/>
  <c r="E21"/>
  <c r="D21"/>
  <c r="C21" s="1"/>
  <c r="E20"/>
  <c r="D20"/>
  <c r="C20" s="1"/>
  <c r="C19" s="1"/>
  <c r="S19"/>
  <c r="R19"/>
  <c r="Q19"/>
  <c r="Q13" s="1"/>
  <c r="E19"/>
  <c r="D17"/>
  <c r="C17" s="1"/>
  <c r="D16"/>
  <c r="C16"/>
  <c r="R15"/>
  <c r="R13" s="1"/>
  <c r="D15"/>
  <c r="S13"/>
  <c r="E32" i="58"/>
  <c r="D32"/>
  <c r="C32" s="1"/>
  <c r="E31"/>
  <c r="C31" s="1"/>
  <c r="D31"/>
  <c r="E30"/>
  <c r="D30"/>
  <c r="C30" s="1"/>
  <c r="E29"/>
  <c r="D29"/>
  <c r="C29" s="1"/>
  <c r="E28"/>
  <c r="D28"/>
  <c r="C28"/>
  <c r="E27"/>
  <c r="C27" s="1"/>
  <c r="D27"/>
  <c r="E26"/>
  <c r="D26"/>
  <c r="C26" s="1"/>
  <c r="E25"/>
  <c r="D25"/>
  <c r="C25"/>
  <c r="E24"/>
  <c r="D24"/>
  <c r="C24" s="1"/>
  <c r="E23"/>
  <c r="C23" s="1"/>
  <c r="D23"/>
  <c r="E22"/>
  <c r="D22"/>
  <c r="C22" s="1"/>
  <c r="E21"/>
  <c r="D21"/>
  <c r="C21" s="1"/>
  <c r="E20"/>
  <c r="D20"/>
  <c r="C20"/>
  <c r="E19"/>
  <c r="D19"/>
  <c r="E18"/>
  <c r="D18"/>
  <c r="C18" s="1"/>
  <c r="E17"/>
  <c r="D17"/>
  <c r="C17"/>
  <c r="E16"/>
  <c r="D16"/>
  <c r="C16" s="1"/>
  <c r="S13"/>
  <c r="R13"/>
  <c r="Q13"/>
  <c r="P13"/>
  <c r="O13"/>
  <c r="N13"/>
  <c r="M13"/>
  <c r="L13"/>
  <c r="K13"/>
  <c r="J13"/>
  <c r="I13"/>
  <c r="H13"/>
  <c r="G13"/>
  <c r="F13"/>
  <c r="AA75" i="59"/>
  <c r="W75"/>
  <c r="S75"/>
  <c r="O75"/>
  <c r="K75"/>
  <c r="D75"/>
  <c r="G75" s="1"/>
  <c r="F75"/>
  <c r="AA74"/>
  <c r="W74"/>
  <c r="S74"/>
  <c r="O74"/>
  <c r="K74"/>
  <c r="D74"/>
  <c r="G74" s="1"/>
  <c r="F74"/>
  <c r="AA73"/>
  <c r="W73"/>
  <c r="S73"/>
  <c r="O73"/>
  <c r="K73"/>
  <c r="D73"/>
  <c r="G73" s="1"/>
  <c r="F73"/>
  <c r="AA72"/>
  <c r="W72"/>
  <c r="S72"/>
  <c r="O72"/>
  <c r="K72"/>
  <c r="D72"/>
  <c r="G72" s="1"/>
  <c r="F72"/>
  <c r="W71"/>
  <c r="S71"/>
  <c r="O71"/>
  <c r="K71"/>
  <c r="D71"/>
  <c r="F71"/>
  <c r="G71" s="1"/>
  <c r="W70"/>
  <c r="S70"/>
  <c r="D70"/>
  <c r="F70"/>
  <c r="G70"/>
  <c r="W69"/>
  <c r="S69"/>
  <c r="D69"/>
  <c r="G69" s="1"/>
  <c r="F69"/>
  <c r="W68"/>
  <c r="S68"/>
  <c r="D68"/>
  <c r="F68"/>
  <c r="O67"/>
  <c r="K67"/>
  <c r="D67"/>
  <c r="F67"/>
  <c r="F66" s="1"/>
  <c r="G67"/>
  <c r="T66"/>
  <c r="W66" s="1"/>
  <c r="V66"/>
  <c r="P66"/>
  <c r="S66" s="1"/>
  <c r="R66"/>
  <c r="L66"/>
  <c r="N66"/>
  <c r="O66"/>
  <c r="H66"/>
  <c r="J66"/>
  <c r="K66" s="1"/>
  <c r="W65"/>
  <c r="S65"/>
  <c r="O65"/>
  <c r="K65"/>
  <c r="F65"/>
  <c r="D65"/>
  <c r="W64"/>
  <c r="S64"/>
  <c r="O64"/>
  <c r="K64"/>
  <c r="D64"/>
  <c r="F64"/>
  <c r="G64" s="1"/>
  <c r="W63"/>
  <c r="S63"/>
  <c r="O63"/>
  <c r="D63"/>
  <c r="F63"/>
  <c r="W62"/>
  <c r="S62"/>
  <c r="O62"/>
  <c r="D62"/>
  <c r="F62"/>
  <c r="G62"/>
  <c r="K61"/>
  <c r="D61"/>
  <c r="F61"/>
  <c r="G61" s="1"/>
  <c r="P60"/>
  <c r="W60" s="1"/>
  <c r="R60"/>
  <c r="V60"/>
  <c r="T60"/>
  <c r="L60"/>
  <c r="O60" s="1"/>
  <c r="N60"/>
  <c r="H60"/>
  <c r="J60"/>
  <c r="K60"/>
  <c r="D60"/>
  <c r="AA59"/>
  <c r="W59"/>
  <c r="S59"/>
  <c r="O59"/>
  <c r="K59"/>
  <c r="D59"/>
  <c r="G59" s="1"/>
  <c r="F59"/>
  <c r="AA58"/>
  <c r="W58"/>
  <c r="S58"/>
  <c r="O58"/>
  <c r="D58"/>
  <c r="F58"/>
  <c r="AA57"/>
  <c r="W57"/>
  <c r="S57"/>
  <c r="O57"/>
  <c r="D57"/>
  <c r="F57"/>
  <c r="G57"/>
  <c r="K56"/>
  <c r="D56"/>
  <c r="G56" s="1"/>
  <c r="F56"/>
  <c r="X55"/>
  <c r="Z55"/>
  <c r="AA55"/>
  <c r="T55"/>
  <c r="W55" s="1"/>
  <c r="V55"/>
  <c r="P55"/>
  <c r="S55" s="1"/>
  <c r="R55"/>
  <c r="L55"/>
  <c r="N55"/>
  <c r="O55"/>
  <c r="H55"/>
  <c r="J55"/>
  <c r="K55" s="1"/>
  <c r="AA54"/>
  <c r="W54"/>
  <c r="S54"/>
  <c r="O54"/>
  <c r="K54"/>
  <c r="D54"/>
  <c r="G54" s="1"/>
  <c r="F54"/>
  <c r="W53"/>
  <c r="S53"/>
  <c r="O53"/>
  <c r="K53"/>
  <c r="D53"/>
  <c r="G53" s="1"/>
  <c r="F53"/>
  <c r="AA52"/>
  <c r="W52"/>
  <c r="S52"/>
  <c r="O52"/>
  <c r="K52"/>
  <c r="D52"/>
  <c r="G52" s="1"/>
  <c r="F52"/>
  <c r="AA51"/>
  <c r="W51"/>
  <c r="S51"/>
  <c r="O51"/>
  <c r="K51"/>
  <c r="D51"/>
  <c r="G51" s="1"/>
  <c r="F51"/>
  <c r="W50"/>
  <c r="S50"/>
  <c r="O50"/>
  <c r="K50"/>
  <c r="D50"/>
  <c r="G50" s="1"/>
  <c r="F50"/>
  <c r="F49" s="1"/>
  <c r="X49"/>
  <c r="Z49"/>
  <c r="AA49"/>
  <c r="AA43" s="1"/>
  <c r="T49"/>
  <c r="V49"/>
  <c r="P49"/>
  <c r="S49" s="1"/>
  <c r="R49"/>
  <c r="R46" s="1"/>
  <c r="L49"/>
  <c r="N49"/>
  <c r="N46" s="1"/>
  <c r="N43" s="1"/>
  <c r="O49"/>
  <c r="H49"/>
  <c r="J49"/>
  <c r="J46" s="1"/>
  <c r="J43" s="1"/>
  <c r="K48"/>
  <c r="D48"/>
  <c r="G48" s="1"/>
  <c r="F48"/>
  <c r="W47"/>
  <c r="S47"/>
  <c r="O47"/>
  <c r="K47"/>
  <c r="D47"/>
  <c r="D46" s="1"/>
  <c r="G46" s="1"/>
  <c r="F47"/>
  <c r="F46" s="1"/>
  <c r="V46"/>
  <c r="V43" s="1"/>
  <c r="L46"/>
  <c r="H46"/>
  <c r="AA45"/>
  <c r="W45"/>
  <c r="S45"/>
  <c r="O45"/>
  <c r="K45"/>
  <c r="D45"/>
  <c r="F45"/>
  <c r="G45"/>
  <c r="Z43"/>
  <c r="X43"/>
  <c r="R43"/>
  <c r="K41"/>
  <c r="D41"/>
  <c r="G41" s="1"/>
  <c r="F41"/>
  <c r="S40"/>
  <c r="O40"/>
  <c r="K40"/>
  <c r="D40"/>
  <c r="G40" s="1"/>
  <c r="F40"/>
  <c r="W39"/>
  <c r="S39"/>
  <c r="O39"/>
  <c r="K39"/>
  <c r="D39"/>
  <c r="F39"/>
  <c r="G39" s="1"/>
  <c r="W38"/>
  <c r="S38"/>
  <c r="O38"/>
  <c r="K38"/>
  <c r="D38"/>
  <c r="G38" s="1"/>
  <c r="F38"/>
  <c r="K37"/>
  <c r="D37"/>
  <c r="G37" s="1"/>
  <c r="F37"/>
  <c r="W36"/>
  <c r="S36"/>
  <c r="O36"/>
  <c r="K36"/>
  <c r="D36"/>
  <c r="G36" s="1"/>
  <c r="F36"/>
  <c r="K35"/>
  <c r="D35"/>
  <c r="D32" s="1"/>
  <c r="F35"/>
  <c r="S34"/>
  <c r="O34"/>
  <c r="K34"/>
  <c r="D34"/>
  <c r="F34"/>
  <c r="G34"/>
  <c r="T32"/>
  <c r="W32" s="1"/>
  <c r="V32"/>
  <c r="P32"/>
  <c r="S32" s="1"/>
  <c r="R32"/>
  <c r="L32"/>
  <c r="N32"/>
  <c r="O32"/>
  <c r="H32"/>
  <c r="J32"/>
  <c r="K32" s="1"/>
  <c r="O30"/>
  <c r="K30"/>
  <c r="D30"/>
  <c r="F30"/>
  <c r="G30" s="1"/>
  <c r="K29"/>
  <c r="D29"/>
  <c r="F29"/>
  <c r="G29"/>
  <c r="O28"/>
  <c r="K28"/>
  <c r="D28"/>
  <c r="G28" s="1"/>
  <c r="F28"/>
  <c r="O27"/>
  <c r="D27"/>
  <c r="F27"/>
  <c r="G27"/>
  <c r="K26"/>
  <c r="D26"/>
  <c r="G26" s="1"/>
  <c r="F26"/>
  <c r="S25"/>
  <c r="O25"/>
  <c r="K25"/>
  <c r="D25"/>
  <c r="G25" s="1"/>
  <c r="K24"/>
  <c r="D24"/>
  <c r="G24" s="1"/>
  <c r="F24"/>
  <c r="K23"/>
  <c r="D23"/>
  <c r="F23"/>
  <c r="O22"/>
  <c r="D22"/>
  <c r="G22" s="1"/>
  <c r="F22"/>
  <c r="F21" s="1"/>
  <c r="L21"/>
  <c r="N21"/>
  <c r="N15" s="1"/>
  <c r="O21"/>
  <c r="H21"/>
  <c r="J21"/>
  <c r="K21" s="1"/>
  <c r="S19"/>
  <c r="O19"/>
  <c r="K19"/>
  <c r="D19"/>
  <c r="G19" s="1"/>
  <c r="F19"/>
  <c r="F17" s="1"/>
  <c r="S18"/>
  <c r="K18"/>
  <c r="F18"/>
  <c r="D18"/>
  <c r="D17" s="1"/>
  <c r="N17"/>
  <c r="L17"/>
  <c r="L15" s="1"/>
  <c r="O15" s="1"/>
  <c r="H17"/>
  <c r="K17" s="1"/>
  <c r="J17"/>
  <c r="G17"/>
  <c r="R15"/>
  <c r="J15"/>
  <c r="S31" i="60"/>
  <c r="O31"/>
  <c r="K31"/>
  <c r="D31"/>
  <c r="G31" s="1"/>
  <c r="F31"/>
  <c r="S30"/>
  <c r="D30"/>
  <c r="G30" s="1"/>
  <c r="F30"/>
  <c r="S29"/>
  <c r="O29"/>
  <c r="K29"/>
  <c r="D29"/>
  <c r="G29" s="1"/>
  <c r="F29"/>
  <c r="S28"/>
  <c r="O28"/>
  <c r="K28"/>
  <c r="D28"/>
  <c r="G28" s="1"/>
  <c r="F28"/>
  <c r="S27"/>
  <c r="O27"/>
  <c r="K27"/>
  <c r="D27"/>
  <c r="F27"/>
  <c r="G27"/>
  <c r="S26"/>
  <c r="O26"/>
  <c r="K26"/>
  <c r="D26"/>
  <c r="G26" s="1"/>
  <c r="F26"/>
  <c r="S25"/>
  <c r="O25"/>
  <c r="K25"/>
  <c r="D25"/>
  <c r="G25" s="1"/>
  <c r="F25"/>
  <c r="S24"/>
  <c r="O24"/>
  <c r="K24"/>
  <c r="D24"/>
  <c r="G24" s="1"/>
  <c r="F24"/>
  <c r="S23"/>
  <c r="O23"/>
  <c r="K23"/>
  <c r="D23"/>
  <c r="F23"/>
  <c r="G23"/>
  <c r="S22"/>
  <c r="O22"/>
  <c r="K22"/>
  <c r="D22"/>
  <c r="G22" s="1"/>
  <c r="F22"/>
  <c r="S21"/>
  <c r="O21"/>
  <c r="K21"/>
  <c r="D21"/>
  <c r="G21" s="1"/>
  <c r="F21"/>
  <c r="S20"/>
  <c r="O20"/>
  <c r="K20"/>
  <c r="D20"/>
  <c r="G20" s="1"/>
  <c r="F20"/>
  <c r="S19"/>
  <c r="O19"/>
  <c r="K19"/>
  <c r="D19"/>
  <c r="F19"/>
  <c r="G19"/>
  <c r="S18"/>
  <c r="O18"/>
  <c r="K18"/>
  <c r="D18"/>
  <c r="G18" s="1"/>
  <c r="F18"/>
  <c r="S17"/>
  <c r="O17"/>
  <c r="K17"/>
  <c r="D17"/>
  <c r="G17" s="1"/>
  <c r="F17"/>
  <c r="S16"/>
  <c r="O16"/>
  <c r="K16"/>
  <c r="D16"/>
  <c r="F16"/>
  <c r="S15"/>
  <c r="O15"/>
  <c r="K15"/>
  <c r="D15"/>
  <c r="F15"/>
  <c r="G15"/>
  <c r="P13"/>
  <c r="R13"/>
  <c r="S13" s="1"/>
  <c r="L13"/>
  <c r="O13" s="1"/>
  <c r="N13"/>
  <c r="H13"/>
  <c r="K13" s="1"/>
  <c r="J13"/>
  <c r="F13" s="1"/>
  <c r="M82" i="61"/>
  <c r="J82"/>
  <c r="G82"/>
  <c r="M81"/>
  <c r="M80"/>
  <c r="N80" s="1"/>
  <c r="O80"/>
  <c r="P80"/>
  <c r="J80"/>
  <c r="G80"/>
  <c r="M79"/>
  <c r="O79" s="1"/>
  <c r="P79" s="1"/>
  <c r="N79"/>
  <c r="J79"/>
  <c r="M78"/>
  <c r="J78" s="1"/>
  <c r="M77"/>
  <c r="M76"/>
  <c r="N76" s="1"/>
  <c r="O76"/>
  <c r="P76"/>
  <c r="J76"/>
  <c r="G76"/>
  <c r="M75"/>
  <c r="O75" s="1"/>
  <c r="P75" s="1"/>
  <c r="N75"/>
  <c r="J75"/>
  <c r="M74"/>
  <c r="J74" s="1"/>
  <c r="M73"/>
  <c r="M72"/>
  <c r="N72" s="1"/>
  <c r="O72"/>
  <c r="P72"/>
  <c r="J72"/>
  <c r="G72"/>
  <c r="P70"/>
  <c r="N70"/>
  <c r="M66"/>
  <c r="J66" s="1"/>
  <c r="N66"/>
  <c r="L66"/>
  <c r="G66"/>
  <c r="M65"/>
  <c r="J65" s="1"/>
  <c r="M64"/>
  <c r="M63"/>
  <c r="J63" s="1"/>
  <c r="N63"/>
  <c r="G63"/>
  <c r="P62"/>
  <c r="M62"/>
  <c r="N62" s="1"/>
  <c r="M61"/>
  <c r="N61"/>
  <c r="M60"/>
  <c r="N60" s="1"/>
  <c r="M59"/>
  <c r="N59" s="1"/>
  <c r="M58"/>
  <c r="J58" s="1"/>
  <c r="C57"/>
  <c r="H57"/>
  <c r="E57"/>
  <c r="P54"/>
  <c r="M54"/>
  <c r="L54" s="1"/>
  <c r="N54"/>
  <c r="J54"/>
  <c r="G54"/>
  <c r="M53"/>
  <c r="L53" s="1"/>
  <c r="J53"/>
  <c r="G53"/>
  <c r="M52"/>
  <c r="L52" s="1"/>
  <c r="O52"/>
  <c r="P52" s="1"/>
  <c r="N52"/>
  <c r="J52"/>
  <c r="G52"/>
  <c r="O51"/>
  <c r="P51" s="1"/>
  <c r="C51"/>
  <c r="M51"/>
  <c r="L51" s="1"/>
  <c r="K51"/>
  <c r="H51"/>
  <c r="H36" s="1"/>
  <c r="J51"/>
  <c r="E51"/>
  <c r="G51"/>
  <c r="M50"/>
  <c r="J50" s="1"/>
  <c r="M49"/>
  <c r="M48"/>
  <c r="G48" s="1"/>
  <c r="O48"/>
  <c r="P48" s="1"/>
  <c r="N48"/>
  <c r="L48"/>
  <c r="P47"/>
  <c r="M47"/>
  <c r="L47" s="1"/>
  <c r="N47"/>
  <c r="J47"/>
  <c r="G47"/>
  <c r="C46"/>
  <c r="E46"/>
  <c r="H46"/>
  <c r="K46"/>
  <c r="L46" s="1"/>
  <c r="M46"/>
  <c r="P45"/>
  <c r="M45"/>
  <c r="P44"/>
  <c r="M44"/>
  <c r="J44" s="1"/>
  <c r="N44"/>
  <c r="L44"/>
  <c r="G44"/>
  <c r="P43"/>
  <c r="M43"/>
  <c r="L43" s="1"/>
  <c r="J43"/>
  <c r="G43"/>
  <c r="P42"/>
  <c r="M42"/>
  <c r="G42" s="1"/>
  <c r="P41"/>
  <c r="M41"/>
  <c r="O40"/>
  <c r="C40"/>
  <c r="P40"/>
  <c r="E40"/>
  <c r="H40"/>
  <c r="K40"/>
  <c r="M39"/>
  <c r="M38"/>
  <c r="N38" s="1"/>
  <c r="O38"/>
  <c r="P38"/>
  <c r="L38"/>
  <c r="J38"/>
  <c r="G38"/>
  <c r="K36"/>
  <c r="M34"/>
  <c r="N34" s="1"/>
  <c r="M33"/>
  <c r="N33" s="1"/>
  <c r="M32"/>
  <c r="N32" s="1"/>
  <c r="M31"/>
  <c r="N31"/>
  <c r="M30"/>
  <c r="N30" s="1"/>
  <c r="M29"/>
  <c r="N29" s="1"/>
  <c r="M28"/>
  <c r="N28" s="1"/>
  <c r="M27"/>
  <c r="N27"/>
  <c r="E26"/>
  <c r="M26" s="1"/>
  <c r="N26" s="1"/>
  <c r="C26"/>
  <c r="M25"/>
  <c r="O25" s="1"/>
  <c r="P25" s="1"/>
  <c r="N25"/>
  <c r="M24"/>
  <c r="N24" s="1"/>
  <c r="M23"/>
  <c r="N23" s="1"/>
  <c r="M22"/>
  <c r="N22" s="1"/>
  <c r="C21"/>
  <c r="E21"/>
  <c r="M20"/>
  <c r="N20" s="1"/>
  <c r="M19"/>
  <c r="N19"/>
  <c r="E18"/>
  <c r="C18"/>
  <c r="C16" s="1"/>
  <c r="M32" i="62"/>
  <c r="G32" s="1"/>
  <c r="O32"/>
  <c r="P32"/>
  <c r="N32"/>
  <c r="M31"/>
  <c r="J31" s="1"/>
  <c r="M30"/>
  <c r="M29"/>
  <c r="N29" s="1"/>
  <c r="O29"/>
  <c r="P29"/>
  <c r="J29"/>
  <c r="G29"/>
  <c r="M28"/>
  <c r="O28" s="1"/>
  <c r="P28" s="1"/>
  <c r="N28"/>
  <c r="J28"/>
  <c r="M27"/>
  <c r="J27" s="1"/>
  <c r="M26"/>
  <c r="M25"/>
  <c r="N25" s="1"/>
  <c r="O25"/>
  <c r="P25"/>
  <c r="J25"/>
  <c r="G25"/>
  <c r="M24"/>
  <c r="O24" s="1"/>
  <c r="P24" s="1"/>
  <c r="N24"/>
  <c r="J24"/>
  <c r="M23"/>
  <c r="J23" s="1"/>
  <c r="M22"/>
  <c r="M21"/>
  <c r="N21" s="1"/>
  <c r="O21"/>
  <c r="P21"/>
  <c r="J21"/>
  <c r="G21"/>
  <c r="M20"/>
  <c r="O20" s="1"/>
  <c r="P20" s="1"/>
  <c r="N20"/>
  <c r="J20"/>
  <c r="M19"/>
  <c r="J19" s="1"/>
  <c r="M18"/>
  <c r="M17"/>
  <c r="N17" s="1"/>
  <c r="O17"/>
  <c r="P17"/>
  <c r="J17"/>
  <c r="G17"/>
  <c r="M16"/>
  <c r="O16" s="1"/>
  <c r="P16" s="1"/>
  <c r="N16"/>
  <c r="J16"/>
  <c r="C14"/>
  <c r="E14"/>
  <c r="M14" s="1"/>
  <c r="G14" s="1"/>
  <c r="H14"/>
  <c r="G117" i="63"/>
  <c r="G116"/>
  <c r="G115"/>
  <c r="G114"/>
  <c r="G113"/>
  <c r="G112"/>
  <c r="G111"/>
  <c r="G110"/>
  <c r="G109"/>
  <c r="G108"/>
  <c r="G107"/>
  <c r="G106"/>
  <c r="G105"/>
  <c r="G104"/>
  <c r="G103"/>
  <c r="G102"/>
  <c r="G101"/>
  <c r="K99"/>
  <c r="I99"/>
  <c r="E99"/>
  <c r="C99"/>
  <c r="G72"/>
  <c r="G71"/>
  <c r="G70"/>
  <c r="G69"/>
  <c r="G68"/>
  <c r="G67"/>
  <c r="G66"/>
  <c r="G65"/>
  <c r="G63" s="1"/>
  <c r="K63"/>
  <c r="I63"/>
  <c r="E63"/>
  <c r="C63"/>
  <c r="G62"/>
  <c r="G61"/>
  <c r="G60"/>
  <c r="G57" s="1"/>
  <c r="G59"/>
  <c r="K57"/>
  <c r="I57"/>
  <c r="E57"/>
  <c r="C57"/>
  <c r="G56"/>
  <c r="G55"/>
  <c r="G54"/>
  <c r="K52"/>
  <c r="I52"/>
  <c r="G52" s="1"/>
  <c r="E52"/>
  <c r="C52"/>
  <c r="G51"/>
  <c r="G50"/>
  <c r="K46"/>
  <c r="I46"/>
  <c r="E46"/>
  <c r="C46"/>
  <c r="G44"/>
  <c r="G43" s="1"/>
  <c r="K43"/>
  <c r="K40" s="1"/>
  <c r="I43"/>
  <c r="I40" s="1"/>
  <c r="E43"/>
  <c r="C43"/>
  <c r="C40" s="1"/>
  <c r="G42"/>
  <c r="E40"/>
  <c r="G38"/>
  <c r="G37"/>
  <c r="G32"/>
  <c r="G31"/>
  <c r="K30"/>
  <c r="I30"/>
  <c r="G30"/>
  <c r="E30"/>
  <c r="C30"/>
  <c r="G26"/>
  <c r="G19" s="1"/>
  <c r="G13" s="1"/>
  <c r="G24"/>
  <c r="K19"/>
  <c r="I19"/>
  <c r="I13" s="1"/>
  <c r="E19"/>
  <c r="C19"/>
  <c r="E15"/>
  <c r="C15"/>
  <c r="K13"/>
  <c r="C13"/>
  <c r="G32" i="64"/>
  <c r="G31"/>
  <c r="G30"/>
  <c r="G29"/>
  <c r="G28"/>
  <c r="G27"/>
  <c r="G26"/>
  <c r="G25"/>
  <c r="G24"/>
  <c r="G23"/>
  <c r="G22"/>
  <c r="G21"/>
  <c r="G20"/>
  <c r="G19"/>
  <c r="G18"/>
  <c r="G17"/>
  <c r="G14" s="1"/>
  <c r="G16"/>
  <c r="K14"/>
  <c r="I14"/>
  <c r="E14"/>
  <c r="C14"/>
  <c r="H48" i="65"/>
  <c r="C48"/>
  <c r="H46"/>
  <c r="E46"/>
  <c r="C46" s="1"/>
  <c r="K44"/>
  <c r="H44"/>
  <c r="E44"/>
  <c r="C44"/>
  <c r="K42"/>
  <c r="H42"/>
  <c r="E42"/>
  <c r="K40"/>
  <c r="H40"/>
  <c r="E40"/>
  <c r="C40"/>
  <c r="K38"/>
  <c r="H38"/>
  <c r="E38"/>
  <c r="C38" s="1"/>
  <c r="K36"/>
  <c r="H36"/>
  <c r="E36"/>
  <c r="C36"/>
  <c r="K34"/>
  <c r="H34"/>
  <c r="E34"/>
  <c r="C34" s="1"/>
  <c r="K32"/>
  <c r="H32"/>
  <c r="E32"/>
  <c r="C32"/>
  <c r="K30"/>
  <c r="H30"/>
  <c r="E30"/>
  <c r="K28"/>
  <c r="H28"/>
  <c r="E28"/>
  <c r="C28"/>
  <c r="K26"/>
  <c r="H26"/>
  <c r="E26"/>
  <c r="K24"/>
  <c r="H24"/>
  <c r="E24"/>
  <c r="C24"/>
  <c r="K22"/>
  <c r="H22"/>
  <c r="E22"/>
  <c r="K20"/>
  <c r="H20"/>
  <c r="E20"/>
  <c r="C20"/>
  <c r="K18"/>
  <c r="H18"/>
  <c r="E18"/>
  <c r="E15" s="1"/>
  <c r="M15"/>
  <c r="L15"/>
  <c r="J15"/>
  <c r="I15"/>
  <c r="H15"/>
  <c r="G15"/>
  <c r="F15"/>
  <c r="B71" i="66"/>
  <c r="B69" s="1"/>
  <c r="F69"/>
  <c r="D69"/>
  <c r="B67"/>
  <c r="B65"/>
  <c r="B63"/>
  <c r="B61"/>
  <c r="B57"/>
  <c r="B55"/>
  <c r="B53"/>
  <c r="B51" s="1"/>
  <c r="D51"/>
  <c r="B49"/>
  <c r="B47"/>
  <c r="B45"/>
  <c r="F43"/>
  <c r="D43"/>
  <c r="D25" s="1"/>
  <c r="B43"/>
  <c r="B41"/>
  <c r="B39"/>
  <c r="B37"/>
  <c r="B35" s="1"/>
  <c r="F35"/>
  <c r="D35"/>
  <c r="B33"/>
  <c r="F31"/>
  <c r="F25" s="1"/>
  <c r="D31"/>
  <c r="B31"/>
  <c r="B29"/>
  <c r="B27"/>
  <c r="B23"/>
  <c r="B21" s="1"/>
  <c r="B15" s="1"/>
  <c r="F21"/>
  <c r="D21"/>
  <c r="B19"/>
  <c r="F17"/>
  <c r="D17"/>
  <c r="D15" s="1"/>
  <c r="B17"/>
  <c r="F15"/>
  <c r="C70" i="67"/>
  <c r="C68" s="1"/>
  <c r="G68"/>
  <c r="D68"/>
  <c r="C65"/>
  <c r="C63"/>
  <c r="C61"/>
  <c r="C59"/>
  <c r="C57"/>
  <c r="C55"/>
  <c r="C53"/>
  <c r="C51"/>
  <c r="C49"/>
  <c r="C47"/>
  <c r="G45"/>
  <c r="G13" s="1"/>
  <c r="G11" s="1"/>
  <c r="E45"/>
  <c r="D45"/>
  <c r="C43"/>
  <c r="C39" s="1"/>
  <c r="C41"/>
  <c r="F39"/>
  <c r="E39"/>
  <c r="D39"/>
  <c r="C37"/>
  <c r="C35"/>
  <c r="C33"/>
  <c r="C31" s="1"/>
  <c r="G31"/>
  <c r="F31"/>
  <c r="E31"/>
  <c r="D31"/>
  <c r="C19"/>
  <c r="C17"/>
  <c r="C15"/>
  <c r="F13"/>
  <c r="F11" s="1"/>
  <c r="E13"/>
  <c r="D13"/>
  <c r="D11" s="1"/>
  <c r="E11"/>
  <c r="H69" i="68"/>
  <c r="B39"/>
  <c r="G69" s="1"/>
  <c r="B14"/>
  <c r="B13" s="1"/>
  <c r="B18"/>
  <c r="B29"/>
  <c r="E69"/>
  <c r="H68"/>
  <c r="B54"/>
  <c r="E68"/>
  <c r="H67"/>
  <c r="G67"/>
  <c r="E67"/>
  <c r="H66"/>
  <c r="G66"/>
  <c r="E66"/>
  <c r="H65"/>
  <c r="G65"/>
  <c r="E65"/>
  <c r="H64"/>
  <c r="G64"/>
  <c r="E64"/>
  <c r="H63"/>
  <c r="G63"/>
  <c r="E63"/>
  <c r="H62"/>
  <c r="G62"/>
  <c r="E62"/>
  <c r="H61"/>
  <c r="G61"/>
  <c r="E61"/>
  <c r="H60"/>
  <c r="G60"/>
  <c r="E60"/>
  <c r="H59"/>
  <c r="G59"/>
  <c r="E59"/>
  <c r="H58"/>
  <c r="G58"/>
  <c r="E58"/>
  <c r="H57"/>
  <c r="G57"/>
  <c r="E57"/>
  <c r="H56"/>
  <c r="G56"/>
  <c r="E56"/>
  <c r="H55"/>
  <c r="G55"/>
  <c r="E55"/>
  <c r="C54"/>
  <c r="H54"/>
  <c r="G54"/>
  <c r="E54"/>
  <c r="D54"/>
  <c r="H52"/>
  <c r="E52"/>
  <c r="H51"/>
  <c r="E51"/>
  <c r="H50"/>
  <c r="E50"/>
  <c r="H49"/>
  <c r="E49"/>
  <c r="H47"/>
  <c r="E47"/>
  <c r="H46"/>
  <c r="E46"/>
  <c r="H45"/>
  <c r="E45"/>
  <c r="H44"/>
  <c r="E44"/>
  <c r="H43"/>
  <c r="E43"/>
  <c r="H42"/>
  <c r="E42"/>
  <c r="H41"/>
  <c r="E41"/>
  <c r="H40"/>
  <c r="E40"/>
  <c r="C39"/>
  <c r="G39" s="1"/>
  <c r="E39"/>
  <c r="D39"/>
  <c r="D12" s="1"/>
  <c r="C12"/>
  <c r="B49" i="69"/>
  <c r="X70" s="1"/>
  <c r="X71"/>
  <c r="W71"/>
  <c r="W70"/>
  <c r="X69"/>
  <c r="W69"/>
  <c r="G69"/>
  <c r="B34"/>
  <c r="F61" s="1"/>
  <c r="B12"/>
  <c r="B11" s="1"/>
  <c r="B15"/>
  <c r="B25"/>
  <c r="B66"/>
  <c r="C34"/>
  <c r="C49"/>
  <c r="C66"/>
  <c r="K66"/>
  <c r="J66"/>
  <c r="I66"/>
  <c r="I10" s="1"/>
  <c r="H66"/>
  <c r="G66"/>
  <c r="X64"/>
  <c r="W64"/>
  <c r="X63"/>
  <c r="W63"/>
  <c r="G63"/>
  <c r="X62"/>
  <c r="W62"/>
  <c r="G62"/>
  <c r="X61"/>
  <c r="W61"/>
  <c r="G61"/>
  <c r="X60"/>
  <c r="W60"/>
  <c r="X59"/>
  <c r="W59"/>
  <c r="G59"/>
  <c r="X58"/>
  <c r="W58"/>
  <c r="G58"/>
  <c r="X57"/>
  <c r="W57"/>
  <c r="G57"/>
  <c r="X56"/>
  <c r="W56"/>
  <c r="G56"/>
  <c r="F56"/>
  <c r="X55"/>
  <c r="W55"/>
  <c r="G55"/>
  <c r="X54"/>
  <c r="W54"/>
  <c r="G54"/>
  <c r="G53"/>
  <c r="F53"/>
  <c r="X52"/>
  <c r="W52"/>
  <c r="G52"/>
  <c r="G51"/>
  <c r="AA50"/>
  <c r="Y50"/>
  <c r="X50"/>
  <c r="W50"/>
  <c r="G50"/>
  <c r="AA49"/>
  <c r="Z49"/>
  <c r="Y49"/>
  <c r="X49"/>
  <c r="W49"/>
  <c r="K49"/>
  <c r="J49"/>
  <c r="I49"/>
  <c r="H49"/>
  <c r="AA48"/>
  <c r="Y48"/>
  <c r="W48"/>
  <c r="F48"/>
  <c r="AA47"/>
  <c r="Y47"/>
  <c r="W47"/>
  <c r="G47"/>
  <c r="F47"/>
  <c r="AA46"/>
  <c r="Y46"/>
  <c r="X46"/>
  <c r="W46"/>
  <c r="G46"/>
  <c r="AA45"/>
  <c r="Y45"/>
  <c r="X45"/>
  <c r="W45"/>
  <c r="G45"/>
  <c r="F45"/>
  <c r="G44"/>
  <c r="F44"/>
  <c r="AA43"/>
  <c r="Z43"/>
  <c r="Y43"/>
  <c r="W43"/>
  <c r="AA42"/>
  <c r="Z42"/>
  <c r="Y42"/>
  <c r="W42"/>
  <c r="G42"/>
  <c r="AA41"/>
  <c r="Z41"/>
  <c r="Y41"/>
  <c r="X41"/>
  <c r="W41"/>
  <c r="G40"/>
  <c r="AA39"/>
  <c r="Y39"/>
  <c r="G39"/>
  <c r="F39"/>
  <c r="G38"/>
  <c r="F38"/>
  <c r="G37"/>
  <c r="F37"/>
  <c r="G36"/>
  <c r="F36"/>
  <c r="G35"/>
  <c r="F35"/>
  <c r="K34"/>
  <c r="J34"/>
  <c r="I34"/>
  <c r="H34"/>
  <c r="F34"/>
  <c r="K10"/>
  <c r="J10"/>
  <c r="H10"/>
  <c r="F44" i="70"/>
  <c r="D44"/>
  <c r="F43"/>
  <c r="D43"/>
  <c r="F42"/>
  <c r="D42"/>
  <c r="F41"/>
  <c r="D41"/>
  <c r="F40"/>
  <c r="D40"/>
  <c r="F39"/>
  <c r="D39"/>
  <c r="F38"/>
  <c r="D38"/>
  <c r="F37"/>
  <c r="D37"/>
  <c r="F36"/>
  <c r="D36"/>
  <c r="P35"/>
  <c r="O35"/>
  <c r="L35"/>
  <c r="K35"/>
  <c r="E35"/>
  <c r="B35"/>
  <c r="F35" s="1"/>
  <c r="C35"/>
  <c r="D35" s="1"/>
  <c r="D34"/>
  <c r="H34" s="1"/>
  <c r="F34"/>
  <c r="F33"/>
  <c r="D33"/>
  <c r="F32"/>
  <c r="D32"/>
  <c r="F30"/>
  <c r="D30"/>
  <c r="P29"/>
  <c r="O29"/>
  <c r="N29"/>
  <c r="M29"/>
  <c r="L29"/>
  <c r="E29"/>
  <c r="F29" s="1"/>
  <c r="B29"/>
  <c r="C29"/>
  <c r="D29"/>
  <c r="D28"/>
  <c r="H28"/>
  <c r="F28"/>
  <c r="J27"/>
  <c r="F27"/>
  <c r="D27"/>
  <c r="F26"/>
  <c r="D26"/>
  <c r="J25"/>
  <c r="F25"/>
  <c r="D25"/>
  <c r="P24"/>
  <c r="O24"/>
  <c r="L24"/>
  <c r="K24"/>
  <c r="I24"/>
  <c r="B24"/>
  <c r="J24"/>
  <c r="E24"/>
  <c r="F24" s="1"/>
  <c r="C24"/>
  <c r="D24" s="1"/>
  <c r="F23"/>
  <c r="D23"/>
  <c r="F22"/>
  <c r="D22"/>
  <c r="F21"/>
  <c r="D21"/>
  <c r="F20"/>
  <c r="D20"/>
  <c r="F19"/>
  <c r="D19"/>
  <c r="P18"/>
  <c r="P12" s="1"/>
  <c r="O18"/>
  <c r="O12" s="1"/>
  <c r="N18"/>
  <c r="N12" s="1"/>
  <c r="M18"/>
  <c r="L18"/>
  <c r="K18"/>
  <c r="E18"/>
  <c r="B18"/>
  <c r="F18"/>
  <c r="C18"/>
  <c r="D18" s="1"/>
  <c r="F17"/>
  <c r="D17"/>
  <c r="J16"/>
  <c r="F16"/>
  <c r="D16"/>
  <c r="M15"/>
  <c r="M12" s="1"/>
  <c r="L15"/>
  <c r="L12" s="1"/>
  <c r="K15"/>
  <c r="I15"/>
  <c r="J15" s="1"/>
  <c r="B15"/>
  <c r="E15"/>
  <c r="F15"/>
  <c r="C15"/>
  <c r="D15"/>
  <c r="F14"/>
  <c r="D14"/>
  <c r="K12"/>
  <c r="I12"/>
  <c r="G12"/>
  <c r="B32" i="71"/>
  <c r="D32" s="1"/>
  <c r="B31"/>
  <c r="F31"/>
  <c r="D31"/>
  <c r="B30"/>
  <c r="D30" s="1"/>
  <c r="F30"/>
  <c r="B29"/>
  <c r="H29" s="1"/>
  <c r="F29"/>
  <c r="D29"/>
  <c r="B28"/>
  <c r="D28" s="1"/>
  <c r="B27"/>
  <c r="D27" s="1"/>
  <c r="B26"/>
  <c r="F26"/>
  <c r="D26"/>
  <c r="B25"/>
  <c r="B24"/>
  <c r="F24" s="1"/>
  <c r="D24"/>
  <c r="B23"/>
  <c r="F23"/>
  <c r="D23"/>
  <c r="B22"/>
  <c r="D22" s="1"/>
  <c r="B21"/>
  <c r="F21"/>
  <c r="D21"/>
  <c r="B20"/>
  <c r="B19"/>
  <c r="F19" s="1"/>
  <c r="D19"/>
  <c r="B18"/>
  <c r="F18"/>
  <c r="D18"/>
  <c r="B17"/>
  <c r="D17" s="1"/>
  <c r="B16"/>
  <c r="F16"/>
  <c r="D16"/>
  <c r="N14"/>
  <c r="M14"/>
  <c r="L14"/>
  <c r="K14"/>
  <c r="G14"/>
  <c r="E14"/>
  <c r="C14"/>
  <c r="D45" i="72"/>
  <c r="D44"/>
  <c r="D42"/>
  <c r="D41"/>
  <c r="D40"/>
  <c r="D38"/>
  <c r="D37"/>
  <c r="I36"/>
  <c r="H36"/>
  <c r="G36"/>
  <c r="F36"/>
  <c r="E36"/>
  <c r="C36"/>
  <c r="D36" s="1"/>
  <c r="B36"/>
  <c r="D35"/>
  <c r="D34"/>
  <c r="D33"/>
  <c r="D31"/>
  <c r="I30"/>
  <c r="H30"/>
  <c r="G30"/>
  <c r="F30"/>
  <c r="E30"/>
  <c r="C30"/>
  <c r="B30"/>
  <c r="D30"/>
  <c r="D29"/>
  <c r="D28"/>
  <c r="D27"/>
  <c r="D26"/>
  <c r="I25"/>
  <c r="H25"/>
  <c r="G25"/>
  <c r="F25"/>
  <c r="E25"/>
  <c r="C25"/>
  <c r="B25"/>
  <c r="B13" s="1"/>
  <c r="D24"/>
  <c r="D23"/>
  <c r="D22"/>
  <c r="D21"/>
  <c r="D20"/>
  <c r="I19"/>
  <c r="H19"/>
  <c r="G19"/>
  <c r="G13" s="1"/>
  <c r="F19"/>
  <c r="E19"/>
  <c r="C19"/>
  <c r="B19"/>
  <c r="D19"/>
  <c r="D18"/>
  <c r="D17"/>
  <c r="I16"/>
  <c r="I13" s="1"/>
  <c r="H16"/>
  <c r="H13" s="1"/>
  <c r="G16"/>
  <c r="F16"/>
  <c r="E16"/>
  <c r="C16"/>
  <c r="B16"/>
  <c r="D16" s="1"/>
  <c r="D15"/>
  <c r="F13"/>
  <c r="E13"/>
  <c r="D32" i="73"/>
  <c r="D29"/>
  <c r="D27"/>
  <c r="D26"/>
  <c r="D21"/>
  <c r="D20"/>
  <c r="D19"/>
  <c r="D18"/>
  <c r="D17"/>
  <c r="G14"/>
  <c r="F14"/>
  <c r="E14"/>
  <c r="C14"/>
  <c r="B14"/>
  <c r="D14"/>
  <c r="F45" i="74"/>
  <c r="D45"/>
  <c r="J44"/>
  <c r="F44"/>
  <c r="D44"/>
  <c r="J43"/>
  <c r="F43"/>
  <c r="D43"/>
  <c r="F42"/>
  <c r="D42"/>
  <c r="F40"/>
  <c r="F39"/>
  <c r="F38"/>
  <c r="F37"/>
  <c r="D37"/>
  <c r="E36"/>
  <c r="F36" s="1"/>
  <c r="B36"/>
  <c r="D36" s="1"/>
  <c r="C36"/>
  <c r="J35"/>
  <c r="F35"/>
  <c r="D35"/>
  <c r="J34"/>
  <c r="D34"/>
  <c r="F33"/>
  <c r="D33"/>
  <c r="F32"/>
  <c r="D32"/>
  <c r="J31"/>
  <c r="F31"/>
  <c r="D31"/>
  <c r="I30"/>
  <c r="J30" s="1"/>
  <c r="B30"/>
  <c r="E30"/>
  <c r="F30"/>
  <c r="C30"/>
  <c r="D30" s="1"/>
  <c r="H29"/>
  <c r="F29"/>
  <c r="D29"/>
  <c r="J28"/>
  <c r="H28"/>
  <c r="F28"/>
  <c r="D28"/>
  <c r="J27"/>
  <c r="H27"/>
  <c r="F27"/>
  <c r="D27"/>
  <c r="J26"/>
  <c r="H26"/>
  <c r="F26"/>
  <c r="D26"/>
  <c r="I25"/>
  <c r="B25"/>
  <c r="G25"/>
  <c r="E25"/>
  <c r="C25"/>
  <c r="C13" s="1"/>
  <c r="J24"/>
  <c r="F24"/>
  <c r="D24"/>
  <c r="F23"/>
  <c r="D23"/>
  <c r="J22"/>
  <c r="F22"/>
  <c r="J21"/>
  <c r="F21"/>
  <c r="J20"/>
  <c r="F20"/>
  <c r="D20"/>
  <c r="I19"/>
  <c r="B19"/>
  <c r="J19"/>
  <c r="E19"/>
  <c r="F19"/>
  <c r="C19"/>
  <c r="D19" s="1"/>
  <c r="F18"/>
  <c r="D18"/>
  <c r="F17"/>
  <c r="D17"/>
  <c r="B16"/>
  <c r="E16"/>
  <c r="C16"/>
  <c r="J15"/>
  <c r="F15"/>
  <c r="D15"/>
  <c r="I13"/>
  <c r="G13"/>
  <c r="B29" i="75"/>
  <c r="D29" s="1"/>
  <c r="B28"/>
  <c r="B27"/>
  <c r="J27" s="1"/>
  <c r="B26"/>
  <c r="B25"/>
  <c r="J25"/>
  <c r="F25"/>
  <c r="D25"/>
  <c r="B24"/>
  <c r="D24" s="1"/>
  <c r="B23"/>
  <c r="D23" s="1"/>
  <c r="J23"/>
  <c r="H23"/>
  <c r="F23"/>
  <c r="B22"/>
  <c r="J22" s="1"/>
  <c r="F22"/>
  <c r="D22"/>
  <c r="B21"/>
  <c r="D21" s="1"/>
  <c r="B20"/>
  <c r="J20" s="1"/>
  <c r="F20"/>
  <c r="D20"/>
  <c r="B19"/>
  <c r="F19" s="1"/>
  <c r="B18"/>
  <c r="B17"/>
  <c r="J17"/>
  <c r="H17"/>
  <c r="F17"/>
  <c r="D17"/>
  <c r="B16"/>
  <c r="F16" s="1"/>
  <c r="D16"/>
  <c r="B15"/>
  <c r="B14"/>
  <c r="J14"/>
  <c r="H14"/>
  <c r="F14"/>
  <c r="D14"/>
  <c r="B13"/>
  <c r="I11"/>
  <c r="G11"/>
  <c r="E11"/>
  <c r="C11"/>
  <c r="P46" i="76"/>
  <c r="N46"/>
  <c r="L46"/>
  <c r="J46"/>
  <c r="H46"/>
  <c r="F46"/>
  <c r="D46"/>
  <c r="P45"/>
  <c r="N45"/>
  <c r="H45"/>
  <c r="F45"/>
  <c r="D45"/>
  <c r="P44"/>
  <c r="N44"/>
  <c r="L44"/>
  <c r="J44"/>
  <c r="H44"/>
  <c r="F44"/>
  <c r="D44"/>
  <c r="P43"/>
  <c r="N43"/>
  <c r="L43"/>
  <c r="J43"/>
  <c r="H43"/>
  <c r="F43"/>
  <c r="D43"/>
  <c r="H42"/>
  <c r="H41"/>
  <c r="F41"/>
  <c r="D41"/>
  <c r="J40"/>
  <c r="H40"/>
  <c r="F40"/>
  <c r="H39"/>
  <c r="F39"/>
  <c r="D39"/>
  <c r="P38"/>
  <c r="N38"/>
  <c r="H38"/>
  <c r="F38"/>
  <c r="D38"/>
  <c r="O37"/>
  <c r="P37" s="1"/>
  <c r="B37"/>
  <c r="J37" s="1"/>
  <c r="M37"/>
  <c r="I37"/>
  <c r="G37"/>
  <c r="E37"/>
  <c r="F37"/>
  <c r="C37"/>
  <c r="D37" s="1"/>
  <c r="N36"/>
  <c r="L36"/>
  <c r="J36"/>
  <c r="H36"/>
  <c r="F36"/>
  <c r="D36"/>
  <c r="P35"/>
  <c r="N35"/>
  <c r="L35"/>
  <c r="J35"/>
  <c r="H35"/>
  <c r="F35"/>
  <c r="D35"/>
  <c r="P34"/>
  <c r="N34"/>
  <c r="L34"/>
  <c r="J34"/>
  <c r="H34"/>
  <c r="F34"/>
  <c r="D34"/>
  <c r="P32"/>
  <c r="N32"/>
  <c r="L32"/>
  <c r="J32"/>
  <c r="H32"/>
  <c r="F32"/>
  <c r="D32"/>
  <c r="O31"/>
  <c r="P31" s="1"/>
  <c r="B31"/>
  <c r="M31"/>
  <c r="N31" s="1"/>
  <c r="K31"/>
  <c r="I31"/>
  <c r="J31"/>
  <c r="G31"/>
  <c r="H31"/>
  <c r="E31"/>
  <c r="F31" s="1"/>
  <c r="C31"/>
  <c r="P30"/>
  <c r="N30"/>
  <c r="L30"/>
  <c r="J30"/>
  <c r="H30"/>
  <c r="F30"/>
  <c r="D30"/>
  <c r="P29"/>
  <c r="N29"/>
  <c r="L29"/>
  <c r="J29"/>
  <c r="H29"/>
  <c r="F29"/>
  <c r="D29"/>
  <c r="P28"/>
  <c r="N28"/>
  <c r="L28"/>
  <c r="J28"/>
  <c r="H28"/>
  <c r="F28"/>
  <c r="D28"/>
  <c r="P27"/>
  <c r="N27"/>
  <c r="L27"/>
  <c r="J27"/>
  <c r="H27"/>
  <c r="F27"/>
  <c r="D27"/>
  <c r="O26"/>
  <c r="P26" s="1"/>
  <c r="B26"/>
  <c r="M26"/>
  <c r="N26"/>
  <c r="K26"/>
  <c r="L26" s="1"/>
  <c r="I26"/>
  <c r="J26" s="1"/>
  <c r="G26"/>
  <c r="H26" s="1"/>
  <c r="E26"/>
  <c r="F26"/>
  <c r="C26"/>
  <c r="D26" s="1"/>
  <c r="P25"/>
  <c r="N25"/>
  <c r="L25"/>
  <c r="J25"/>
  <c r="H25"/>
  <c r="F25"/>
  <c r="D25"/>
  <c r="P24"/>
  <c r="N24"/>
  <c r="L24"/>
  <c r="J24"/>
  <c r="H24"/>
  <c r="F24"/>
  <c r="D24"/>
  <c r="N23"/>
  <c r="L23"/>
  <c r="J23"/>
  <c r="H23"/>
  <c r="F23"/>
  <c r="D23"/>
  <c r="P22"/>
  <c r="N22"/>
  <c r="L22"/>
  <c r="J22"/>
  <c r="H22"/>
  <c r="F22"/>
  <c r="D22"/>
  <c r="P21"/>
  <c r="N21"/>
  <c r="L21"/>
  <c r="J21"/>
  <c r="H21"/>
  <c r="F21"/>
  <c r="D21"/>
  <c r="O20"/>
  <c r="B20"/>
  <c r="P20"/>
  <c r="M20"/>
  <c r="N20" s="1"/>
  <c r="K20"/>
  <c r="L20"/>
  <c r="I20"/>
  <c r="J20" s="1"/>
  <c r="G20"/>
  <c r="H20"/>
  <c r="E20"/>
  <c r="F20"/>
  <c r="C20"/>
  <c r="C14" s="1"/>
  <c r="N19"/>
  <c r="L19"/>
  <c r="J19"/>
  <c r="H19"/>
  <c r="F19"/>
  <c r="D19"/>
  <c r="P18"/>
  <c r="N18"/>
  <c r="L18"/>
  <c r="J18"/>
  <c r="H18"/>
  <c r="F18"/>
  <c r="D18"/>
  <c r="O17"/>
  <c r="B17"/>
  <c r="M17"/>
  <c r="N17" s="1"/>
  <c r="K17"/>
  <c r="I17"/>
  <c r="I14" s="1"/>
  <c r="G17"/>
  <c r="H17"/>
  <c r="E17"/>
  <c r="F17" s="1"/>
  <c r="C17"/>
  <c r="P16"/>
  <c r="N16"/>
  <c r="L16"/>
  <c r="J16"/>
  <c r="H16"/>
  <c r="F16"/>
  <c r="D16"/>
  <c r="M14"/>
  <c r="G14"/>
  <c r="E14"/>
  <c r="J63" i="77"/>
  <c r="H63"/>
  <c r="C63"/>
  <c r="I63" s="1"/>
  <c r="F63"/>
  <c r="G63" s="1"/>
  <c r="D63"/>
  <c r="C33"/>
  <c r="Q33" s="1"/>
  <c r="O33"/>
  <c r="M33"/>
  <c r="K33"/>
  <c r="I33"/>
  <c r="G33"/>
  <c r="C32"/>
  <c r="Q32" s="1"/>
  <c r="O32"/>
  <c r="M32"/>
  <c r="K32"/>
  <c r="I32"/>
  <c r="G32"/>
  <c r="C31"/>
  <c r="O31" s="1"/>
  <c r="E31"/>
  <c r="C30"/>
  <c r="Q30"/>
  <c r="E30"/>
  <c r="C29"/>
  <c r="C28"/>
  <c r="O28"/>
  <c r="K28"/>
  <c r="C27"/>
  <c r="E27" s="1"/>
  <c r="C26"/>
  <c r="O26"/>
  <c r="M26"/>
  <c r="K26"/>
  <c r="I26"/>
  <c r="G26"/>
  <c r="E26"/>
  <c r="C25"/>
  <c r="G25"/>
  <c r="E25"/>
  <c r="C24"/>
  <c r="C23"/>
  <c r="O23"/>
  <c r="G23"/>
  <c r="E23"/>
  <c r="C22"/>
  <c r="C21"/>
  <c r="C20"/>
  <c r="G20"/>
  <c r="E20"/>
  <c r="C19"/>
  <c r="C18"/>
  <c r="O18"/>
  <c r="M18"/>
  <c r="E18"/>
  <c r="C17"/>
  <c r="P14"/>
  <c r="N14"/>
  <c r="L14"/>
  <c r="J14"/>
  <c r="H14"/>
  <c r="F14"/>
  <c r="D14"/>
  <c r="C59" i="78"/>
  <c r="C47"/>
  <c r="I45"/>
  <c r="H45"/>
  <c r="E45"/>
  <c r="D45"/>
  <c r="C45"/>
  <c r="C43"/>
  <c r="C42"/>
  <c r="C40"/>
  <c r="C39"/>
  <c r="C34" s="1"/>
  <c r="H34"/>
  <c r="D34"/>
  <c r="C26"/>
  <c r="C25"/>
  <c r="C23" s="1"/>
  <c r="I23"/>
  <c r="H23"/>
  <c r="E23"/>
  <c r="D23"/>
  <c r="C22"/>
  <c r="C21"/>
  <c r="C20"/>
  <c r="C18" s="1"/>
  <c r="C14" s="1"/>
  <c r="C12" s="1"/>
  <c r="I18"/>
  <c r="I14" s="1"/>
  <c r="I12" s="1"/>
  <c r="H18"/>
  <c r="E18"/>
  <c r="D18"/>
  <c r="H14"/>
  <c r="H12" s="1"/>
  <c r="E14"/>
  <c r="E12" s="1"/>
  <c r="D14"/>
  <c r="D12" s="1"/>
  <c r="G92" i="79"/>
  <c r="G90"/>
  <c r="G89"/>
  <c r="G88"/>
  <c r="G87"/>
  <c r="G86"/>
  <c r="G85"/>
  <c r="G84"/>
  <c r="G83"/>
  <c r="G82"/>
  <c r="G81"/>
  <c r="G80"/>
  <c r="G79"/>
  <c r="G78"/>
  <c r="G77"/>
  <c r="G76"/>
  <c r="C74"/>
  <c r="G74" s="1"/>
  <c r="E74"/>
  <c r="G72"/>
  <c r="G71"/>
  <c r="G70"/>
  <c r="G69"/>
  <c r="G68"/>
  <c r="C63"/>
  <c r="G63" s="1"/>
  <c r="G62"/>
  <c r="G61"/>
  <c r="C57"/>
  <c r="G57" s="1"/>
  <c r="G56"/>
  <c r="C52"/>
  <c r="C40" s="1"/>
  <c r="G40" s="1"/>
  <c r="C46"/>
  <c r="G46" s="1"/>
  <c r="G45"/>
  <c r="G44"/>
  <c r="C43"/>
  <c r="E43"/>
  <c r="G43"/>
  <c r="G42"/>
  <c r="E40"/>
  <c r="G38"/>
  <c r="G37"/>
  <c r="G36"/>
  <c r="G35"/>
  <c r="G34"/>
  <c r="G33"/>
  <c r="G32"/>
  <c r="G31"/>
  <c r="C30"/>
  <c r="G30" s="1"/>
  <c r="G13" s="1"/>
  <c r="E30"/>
  <c r="C19"/>
  <c r="C15"/>
  <c r="C13" s="1"/>
  <c r="E13"/>
  <c r="E11" s="1"/>
  <c r="P91" i="80"/>
  <c r="S91" s="1"/>
  <c r="H91"/>
  <c r="F91"/>
  <c r="E91"/>
  <c r="P90"/>
  <c r="S90"/>
  <c r="L90"/>
  <c r="O90" s="1"/>
  <c r="H90"/>
  <c r="K90" s="1"/>
  <c r="F90"/>
  <c r="E90"/>
  <c r="C90" s="1"/>
  <c r="G90" s="1"/>
  <c r="P89"/>
  <c r="L89"/>
  <c r="H89"/>
  <c r="F89"/>
  <c r="G89" s="1"/>
  <c r="E89"/>
  <c r="C89" s="1"/>
  <c r="P88"/>
  <c r="S88" s="1"/>
  <c r="L88"/>
  <c r="H88"/>
  <c r="K88" s="1"/>
  <c r="F88"/>
  <c r="E88"/>
  <c r="C88" s="1"/>
  <c r="G88" s="1"/>
  <c r="P87"/>
  <c r="S87" s="1"/>
  <c r="L87"/>
  <c r="O87" s="1"/>
  <c r="H87"/>
  <c r="K87" s="1"/>
  <c r="F87"/>
  <c r="E87"/>
  <c r="C87" s="1"/>
  <c r="G87" s="1"/>
  <c r="P86"/>
  <c r="S86" s="1"/>
  <c r="L86"/>
  <c r="H86"/>
  <c r="F86"/>
  <c r="E86"/>
  <c r="C86" s="1"/>
  <c r="G86" s="1"/>
  <c r="P85"/>
  <c r="S85" s="1"/>
  <c r="L85"/>
  <c r="H85"/>
  <c r="K85" s="1"/>
  <c r="F85"/>
  <c r="E85"/>
  <c r="C85" s="1"/>
  <c r="P84"/>
  <c r="S84"/>
  <c r="L84"/>
  <c r="O84" s="1"/>
  <c r="H84"/>
  <c r="F84"/>
  <c r="E84"/>
  <c r="C84" s="1"/>
  <c r="P83"/>
  <c r="S83" s="1"/>
  <c r="L83"/>
  <c r="O83"/>
  <c r="H83"/>
  <c r="F83"/>
  <c r="G83" s="1"/>
  <c r="E83"/>
  <c r="C83" s="1"/>
  <c r="P82"/>
  <c r="S82" s="1"/>
  <c r="L82"/>
  <c r="H82"/>
  <c r="K82" s="1"/>
  <c r="F82"/>
  <c r="E82"/>
  <c r="P81"/>
  <c r="S81"/>
  <c r="L81"/>
  <c r="O81" s="1"/>
  <c r="H81"/>
  <c r="K81" s="1"/>
  <c r="F81"/>
  <c r="E81"/>
  <c r="C81" s="1"/>
  <c r="G81" s="1"/>
  <c r="P80"/>
  <c r="S80" s="1"/>
  <c r="L80"/>
  <c r="O80" s="1"/>
  <c r="H80"/>
  <c r="K80" s="1"/>
  <c r="F80"/>
  <c r="E80"/>
  <c r="C80" s="1"/>
  <c r="G80" s="1"/>
  <c r="P79"/>
  <c r="S79" s="1"/>
  <c r="L79"/>
  <c r="O79" s="1"/>
  <c r="H79"/>
  <c r="K79"/>
  <c r="F79"/>
  <c r="G79" s="1"/>
  <c r="E79"/>
  <c r="C79" s="1"/>
  <c r="P78"/>
  <c r="S78" s="1"/>
  <c r="L78"/>
  <c r="H78"/>
  <c r="K78" s="1"/>
  <c r="F78"/>
  <c r="E78"/>
  <c r="C78" s="1"/>
  <c r="P77"/>
  <c r="S77" s="1"/>
  <c r="L77"/>
  <c r="H77"/>
  <c r="H73" s="1"/>
  <c r="F77"/>
  <c r="E77"/>
  <c r="P76"/>
  <c r="S76"/>
  <c r="L76"/>
  <c r="H76"/>
  <c r="K76"/>
  <c r="F76"/>
  <c r="E76"/>
  <c r="C76" s="1"/>
  <c r="P75"/>
  <c r="P73" s="1"/>
  <c r="L75"/>
  <c r="L73" s="1"/>
  <c r="O73" s="1"/>
  <c r="O75"/>
  <c r="H75"/>
  <c r="K75"/>
  <c r="F75"/>
  <c r="E75"/>
  <c r="C75"/>
  <c r="G75" s="1"/>
  <c r="R73"/>
  <c r="S73" s="1"/>
  <c r="Q73"/>
  <c r="N73"/>
  <c r="M73"/>
  <c r="J73"/>
  <c r="F73" s="1"/>
  <c r="I73"/>
  <c r="E73" s="1"/>
  <c r="C73" s="1"/>
  <c r="P68"/>
  <c r="S68"/>
  <c r="L68"/>
  <c r="O68"/>
  <c r="H68"/>
  <c r="K68" s="1"/>
  <c r="F68"/>
  <c r="E68"/>
  <c r="C68" s="1"/>
  <c r="P67"/>
  <c r="S67"/>
  <c r="L67"/>
  <c r="H67"/>
  <c r="K67"/>
  <c r="F67"/>
  <c r="E67"/>
  <c r="C67" s="1"/>
  <c r="P66"/>
  <c r="S66" s="1"/>
  <c r="H66"/>
  <c r="K66"/>
  <c r="F66"/>
  <c r="G66" s="1"/>
  <c r="E66"/>
  <c r="C66" s="1"/>
  <c r="P65"/>
  <c r="S65" s="1"/>
  <c r="L65"/>
  <c r="O65"/>
  <c r="H65"/>
  <c r="K65" s="1"/>
  <c r="F65"/>
  <c r="E65"/>
  <c r="P64"/>
  <c r="L64"/>
  <c r="H64"/>
  <c r="K64" s="1"/>
  <c r="F64"/>
  <c r="E64"/>
  <c r="P63"/>
  <c r="S63"/>
  <c r="H63"/>
  <c r="F63"/>
  <c r="G63" s="1"/>
  <c r="E63"/>
  <c r="C63" s="1"/>
  <c r="P62"/>
  <c r="S62" s="1"/>
  <c r="L62"/>
  <c r="H62"/>
  <c r="C62" s="1"/>
  <c r="F62"/>
  <c r="G62" s="1"/>
  <c r="E62"/>
  <c r="P61"/>
  <c r="S61" s="1"/>
  <c r="H61"/>
  <c r="K61" s="1"/>
  <c r="F61"/>
  <c r="G61" s="1"/>
  <c r="E61"/>
  <c r="C61" s="1"/>
  <c r="P56"/>
  <c r="S56" s="1"/>
  <c r="L56"/>
  <c r="L40" s="1"/>
  <c r="H56"/>
  <c r="K56" s="1"/>
  <c r="F56"/>
  <c r="E56"/>
  <c r="P52"/>
  <c r="S52"/>
  <c r="L52"/>
  <c r="H52"/>
  <c r="K52"/>
  <c r="F52"/>
  <c r="G52" s="1"/>
  <c r="E52"/>
  <c r="C52" s="1"/>
  <c r="P46"/>
  <c r="S46" s="1"/>
  <c r="L46"/>
  <c r="O46" s="1"/>
  <c r="H46"/>
  <c r="K46"/>
  <c r="F46"/>
  <c r="E46"/>
  <c r="C46"/>
  <c r="G46" s="1"/>
  <c r="P45"/>
  <c r="S45" s="1"/>
  <c r="H45"/>
  <c r="F45"/>
  <c r="E45"/>
  <c r="C45" s="1"/>
  <c r="G45" s="1"/>
  <c r="P44"/>
  <c r="S44" s="1"/>
  <c r="H44"/>
  <c r="H43" s="1"/>
  <c r="H40" s="1"/>
  <c r="F44"/>
  <c r="E44"/>
  <c r="C44" s="1"/>
  <c r="R43"/>
  <c r="R40" s="1"/>
  <c r="Q43"/>
  <c r="Q40" s="1"/>
  <c r="Q13" s="1"/>
  <c r="J43"/>
  <c r="I43"/>
  <c r="I40" s="1"/>
  <c r="F43"/>
  <c r="E43"/>
  <c r="L42"/>
  <c r="H42"/>
  <c r="K42" s="1"/>
  <c r="F42"/>
  <c r="E42"/>
  <c r="E40" s="1"/>
  <c r="N40"/>
  <c r="N13" s="1"/>
  <c r="M40"/>
  <c r="F40"/>
  <c r="P38"/>
  <c r="E38"/>
  <c r="C38" s="1"/>
  <c r="P37"/>
  <c r="E37"/>
  <c r="C37" s="1"/>
  <c r="P36"/>
  <c r="E36"/>
  <c r="C36" s="1"/>
  <c r="P35"/>
  <c r="E35"/>
  <c r="C35" s="1"/>
  <c r="P34"/>
  <c r="S34" s="1"/>
  <c r="L34"/>
  <c r="L30" s="1"/>
  <c r="L15" s="1"/>
  <c r="L13" s="1"/>
  <c r="H34"/>
  <c r="H30" s="1"/>
  <c r="H15" s="1"/>
  <c r="H13" s="1"/>
  <c r="F34"/>
  <c r="G34" s="1"/>
  <c r="E34"/>
  <c r="C34" s="1"/>
  <c r="P33"/>
  <c r="S33" s="1"/>
  <c r="F33"/>
  <c r="G33" s="1"/>
  <c r="E33"/>
  <c r="C33" s="1"/>
  <c r="P32"/>
  <c r="E32"/>
  <c r="C32"/>
  <c r="P31"/>
  <c r="S31" s="1"/>
  <c r="F31"/>
  <c r="F30" s="1"/>
  <c r="E31"/>
  <c r="R30"/>
  <c r="Q30"/>
  <c r="Q15" s="1"/>
  <c r="M30"/>
  <c r="M15" s="1"/>
  <c r="M13" s="1"/>
  <c r="I30"/>
  <c r="E30"/>
  <c r="E15" s="1"/>
  <c r="E13" s="1"/>
  <c r="R15"/>
  <c r="I15"/>
  <c r="I13" s="1"/>
  <c r="P33" i="81"/>
  <c r="S33"/>
  <c r="H33"/>
  <c r="F33"/>
  <c r="E33"/>
  <c r="C33" s="1"/>
  <c r="P31"/>
  <c r="H31"/>
  <c r="E31"/>
  <c r="C31" s="1"/>
  <c r="P30"/>
  <c r="S30"/>
  <c r="H30"/>
  <c r="K30"/>
  <c r="F30"/>
  <c r="E30"/>
  <c r="C30"/>
  <c r="G30" s="1"/>
  <c r="P29"/>
  <c r="L29"/>
  <c r="O29" s="1"/>
  <c r="H29"/>
  <c r="K29" s="1"/>
  <c r="F29"/>
  <c r="E29"/>
  <c r="C29" s="1"/>
  <c r="G29" s="1"/>
  <c r="P28"/>
  <c r="L28"/>
  <c r="O28"/>
  <c r="H28"/>
  <c r="F28"/>
  <c r="E28"/>
  <c r="C28" s="1"/>
  <c r="G28" s="1"/>
  <c r="P27"/>
  <c r="S27" s="1"/>
  <c r="H27"/>
  <c r="K27" s="1"/>
  <c r="F27"/>
  <c r="E27"/>
  <c r="C27" s="1"/>
  <c r="G27" s="1"/>
  <c r="P26"/>
  <c r="S26" s="1"/>
  <c r="L26"/>
  <c r="O26" s="1"/>
  <c r="H26"/>
  <c r="F26"/>
  <c r="G26" s="1"/>
  <c r="E26"/>
  <c r="C26" s="1"/>
  <c r="P25"/>
  <c r="S25"/>
  <c r="H25"/>
  <c r="F25"/>
  <c r="E25"/>
  <c r="C25" s="1"/>
  <c r="G25" s="1"/>
  <c r="P24"/>
  <c r="S24" s="1"/>
  <c r="L24"/>
  <c r="H24"/>
  <c r="K24"/>
  <c r="F24"/>
  <c r="E24"/>
  <c r="C24" s="1"/>
  <c r="P23"/>
  <c r="S23"/>
  <c r="L23"/>
  <c r="O23"/>
  <c r="H23"/>
  <c r="K23" s="1"/>
  <c r="F23"/>
  <c r="E23"/>
  <c r="C23" s="1"/>
  <c r="P22"/>
  <c r="S22"/>
  <c r="L22"/>
  <c r="O22" s="1"/>
  <c r="H22"/>
  <c r="K22"/>
  <c r="F22"/>
  <c r="E22"/>
  <c r="C22" s="1"/>
  <c r="P21"/>
  <c r="S21" s="1"/>
  <c r="L21"/>
  <c r="L15" s="1"/>
  <c r="O21"/>
  <c r="H21"/>
  <c r="K21"/>
  <c r="F21"/>
  <c r="E21"/>
  <c r="C21"/>
  <c r="G21" s="1"/>
  <c r="P20"/>
  <c r="S20"/>
  <c r="L20"/>
  <c r="H20"/>
  <c r="K20" s="1"/>
  <c r="F20"/>
  <c r="E20"/>
  <c r="C20" s="1"/>
  <c r="G20" s="1"/>
  <c r="P19"/>
  <c r="S19" s="1"/>
  <c r="L19"/>
  <c r="H19"/>
  <c r="K19"/>
  <c r="F19"/>
  <c r="G19" s="1"/>
  <c r="E19"/>
  <c r="C19" s="1"/>
  <c r="P18"/>
  <c r="S18"/>
  <c r="L18"/>
  <c r="H18"/>
  <c r="K18"/>
  <c r="F18"/>
  <c r="E18"/>
  <c r="P17"/>
  <c r="S17" s="1"/>
  <c r="L17"/>
  <c r="O17"/>
  <c r="H17"/>
  <c r="K17" s="1"/>
  <c r="F17"/>
  <c r="E17"/>
  <c r="R15"/>
  <c r="P15"/>
  <c r="S15" s="1"/>
  <c r="Q15"/>
  <c r="N15"/>
  <c r="M15"/>
  <c r="J15"/>
  <c r="H15"/>
  <c r="K15" s="1"/>
  <c r="I15"/>
  <c r="E15" s="1"/>
  <c r="C15" s="1"/>
  <c r="F15"/>
  <c r="G15" s="1"/>
  <c r="AJ66" i="82"/>
  <c r="AB66"/>
  <c r="X66"/>
  <c r="T66"/>
  <c r="P66"/>
  <c r="G66"/>
  <c r="F66"/>
  <c r="E66"/>
  <c r="C66" s="1"/>
  <c r="AN65"/>
  <c r="T65"/>
  <c r="P65"/>
  <c r="L65"/>
  <c r="G65"/>
  <c r="F65"/>
  <c r="E65"/>
  <c r="C65" s="1"/>
  <c r="AN64"/>
  <c r="X64"/>
  <c r="T64"/>
  <c r="P64"/>
  <c r="L64"/>
  <c r="H64"/>
  <c r="G64"/>
  <c r="E64"/>
  <c r="C64"/>
  <c r="AN63"/>
  <c r="T63"/>
  <c r="P63"/>
  <c r="L63"/>
  <c r="G63"/>
  <c r="F63"/>
  <c r="E63"/>
  <c r="C63"/>
  <c r="X62"/>
  <c r="T62"/>
  <c r="L62"/>
  <c r="C62" s="1"/>
  <c r="G62"/>
  <c r="F62"/>
  <c r="E62"/>
  <c r="AN56"/>
  <c r="AN35" s="1"/>
  <c r="AN11" s="1"/>
  <c r="T56"/>
  <c r="L56"/>
  <c r="H56"/>
  <c r="H35" s="1"/>
  <c r="H11" s="1"/>
  <c r="G56"/>
  <c r="E56"/>
  <c r="C56" s="1"/>
  <c r="AN55"/>
  <c r="AJ55"/>
  <c r="AB55"/>
  <c r="AB35" s="1"/>
  <c r="AB11" s="1"/>
  <c r="X55"/>
  <c r="T55"/>
  <c r="P55"/>
  <c r="L55"/>
  <c r="G55"/>
  <c r="F55"/>
  <c r="E55"/>
  <c r="C55" s="1"/>
  <c r="X54"/>
  <c r="T54"/>
  <c r="L54"/>
  <c r="G54"/>
  <c r="E54"/>
  <c r="C54" s="1"/>
  <c r="T50"/>
  <c r="G50"/>
  <c r="F50"/>
  <c r="E50"/>
  <c r="C50" s="1"/>
  <c r="AN46"/>
  <c r="AB46"/>
  <c r="X46"/>
  <c r="T46"/>
  <c r="T35" s="1"/>
  <c r="T11" s="1"/>
  <c r="G46"/>
  <c r="F46"/>
  <c r="E46"/>
  <c r="C46" s="1"/>
  <c r="AN40"/>
  <c r="X40"/>
  <c r="T40"/>
  <c r="P40"/>
  <c r="P35" s="1"/>
  <c r="L40"/>
  <c r="G40"/>
  <c r="F40"/>
  <c r="F35" s="1"/>
  <c r="E40"/>
  <c r="C40" s="1"/>
  <c r="T39"/>
  <c r="L39"/>
  <c r="G39"/>
  <c r="E39"/>
  <c r="C39" s="1"/>
  <c r="AJ38"/>
  <c r="AJ37" s="1"/>
  <c r="AJ35" s="1"/>
  <c r="AJ11" s="1"/>
  <c r="T38"/>
  <c r="L38"/>
  <c r="L37" s="1"/>
  <c r="L35" s="1"/>
  <c r="G38"/>
  <c r="E38"/>
  <c r="C38"/>
  <c r="C37" s="1"/>
  <c r="C35" s="1"/>
  <c r="AK37"/>
  <c r="AK35" s="1"/>
  <c r="AK11" s="1"/>
  <c r="W37"/>
  <c r="U37"/>
  <c r="T37"/>
  <c r="O37"/>
  <c r="G37"/>
  <c r="G35" s="1"/>
  <c r="E37"/>
  <c r="X36"/>
  <c r="X35" s="1"/>
  <c r="X11" s="1"/>
  <c r="T36"/>
  <c r="L36"/>
  <c r="H36"/>
  <c r="F36"/>
  <c r="E36"/>
  <c r="C36"/>
  <c r="AQ35"/>
  <c r="AP35"/>
  <c r="AO35"/>
  <c r="AM35"/>
  <c r="AE35"/>
  <c r="AE11" s="1"/>
  <c r="AC35"/>
  <c r="AA35"/>
  <c r="Z35"/>
  <c r="Y35"/>
  <c r="W35"/>
  <c r="W11" s="1"/>
  <c r="V35"/>
  <c r="V11" s="1"/>
  <c r="U35"/>
  <c r="S35"/>
  <c r="R35"/>
  <c r="Q35"/>
  <c r="O35"/>
  <c r="N35"/>
  <c r="M35"/>
  <c r="I35"/>
  <c r="E35"/>
  <c r="P33"/>
  <c r="G33"/>
  <c r="C33" s="1"/>
  <c r="P32"/>
  <c r="G32"/>
  <c r="C32" s="1"/>
  <c r="P31"/>
  <c r="G31"/>
  <c r="C31" s="1"/>
  <c r="P30"/>
  <c r="G30"/>
  <c r="C30" s="1"/>
  <c r="L29"/>
  <c r="G29"/>
  <c r="F29"/>
  <c r="F25" s="1"/>
  <c r="F12" s="1"/>
  <c r="F11" s="1"/>
  <c r="E29"/>
  <c r="E25" s="1"/>
  <c r="E12" s="1"/>
  <c r="E11" s="1"/>
  <c r="P28"/>
  <c r="G28"/>
  <c r="C28" s="1"/>
  <c r="P27"/>
  <c r="G27"/>
  <c r="C27"/>
  <c r="P26"/>
  <c r="P25" s="1"/>
  <c r="G26"/>
  <c r="C26" s="1"/>
  <c r="S25"/>
  <c r="S12" s="1"/>
  <c r="O25"/>
  <c r="N25"/>
  <c r="M25"/>
  <c r="M12" s="1"/>
  <c r="M11" s="1"/>
  <c r="L25"/>
  <c r="L12" s="1"/>
  <c r="L11" s="1"/>
  <c r="O12"/>
  <c r="O11" s="1"/>
  <c r="N12"/>
  <c r="N11" s="1"/>
  <c r="AQ11"/>
  <c r="AP11"/>
  <c r="AO11"/>
  <c r="AM11"/>
  <c r="AC11"/>
  <c r="AA11"/>
  <c r="Z11"/>
  <c r="Y11"/>
  <c r="U11"/>
  <c r="R11"/>
  <c r="Q11"/>
  <c r="I11"/>
  <c r="AQ12" i="83"/>
  <c r="AN29"/>
  <c r="T29"/>
  <c r="P29"/>
  <c r="G29"/>
  <c r="E29"/>
  <c r="C29" s="1"/>
  <c r="X27"/>
  <c r="T27"/>
  <c r="G27"/>
  <c r="E27"/>
  <c r="C27" s="1"/>
  <c r="AF26"/>
  <c r="AB26"/>
  <c r="X26"/>
  <c r="T26"/>
  <c r="G26"/>
  <c r="E26"/>
  <c r="C26" s="1"/>
  <c r="AN25"/>
  <c r="AB25"/>
  <c r="X25"/>
  <c r="T25"/>
  <c r="G25"/>
  <c r="F25"/>
  <c r="E25"/>
  <c r="C25" s="1"/>
  <c r="AN24"/>
  <c r="X24"/>
  <c r="T24"/>
  <c r="L24"/>
  <c r="G24"/>
  <c r="F24"/>
  <c r="E24"/>
  <c r="C24" s="1"/>
  <c r="AJ23"/>
  <c r="AF23"/>
  <c r="AB23"/>
  <c r="X23"/>
  <c r="T23"/>
  <c r="G23"/>
  <c r="E23"/>
  <c r="C23" s="1"/>
  <c r="AN22"/>
  <c r="AB22"/>
  <c r="X22"/>
  <c r="T22"/>
  <c r="L22"/>
  <c r="G22"/>
  <c r="F22"/>
  <c r="E22"/>
  <c r="C22" s="1"/>
  <c r="AN21"/>
  <c r="AB21"/>
  <c r="X21"/>
  <c r="T21"/>
  <c r="G21"/>
  <c r="E21"/>
  <c r="C21" s="1"/>
  <c r="AN20"/>
  <c r="AB20"/>
  <c r="X20"/>
  <c r="T20"/>
  <c r="L20"/>
  <c r="G20"/>
  <c r="F20"/>
  <c r="E20"/>
  <c r="C20" s="1"/>
  <c r="AN19"/>
  <c r="AJ19"/>
  <c r="AB19"/>
  <c r="X19"/>
  <c r="T19"/>
  <c r="G19"/>
  <c r="F19"/>
  <c r="E19"/>
  <c r="C19" s="1"/>
  <c r="AN18"/>
  <c r="AB18"/>
  <c r="X18"/>
  <c r="T18"/>
  <c r="T12" s="1"/>
  <c r="P18"/>
  <c r="P12" s="1"/>
  <c r="L18"/>
  <c r="G18"/>
  <c r="F18"/>
  <c r="E18"/>
  <c r="C18" s="1"/>
  <c r="AN17"/>
  <c r="AJ17"/>
  <c r="AJ12" s="1"/>
  <c r="AB17"/>
  <c r="X17"/>
  <c r="T17"/>
  <c r="G17"/>
  <c r="F17"/>
  <c r="E17"/>
  <c r="C17" s="1"/>
  <c r="AN16"/>
  <c r="AB16"/>
  <c r="AB12" s="1"/>
  <c r="X16"/>
  <c r="T16"/>
  <c r="L16"/>
  <c r="G16"/>
  <c r="F16"/>
  <c r="E16"/>
  <c r="C16"/>
  <c r="AN15"/>
  <c r="AF15"/>
  <c r="AF12" s="1"/>
  <c r="AB15"/>
  <c r="X15"/>
  <c r="T15"/>
  <c r="G15"/>
  <c r="F15"/>
  <c r="E15"/>
  <c r="C15" s="1"/>
  <c r="AN14"/>
  <c r="AB14"/>
  <c r="X14"/>
  <c r="X12" s="1"/>
  <c r="T14"/>
  <c r="P14"/>
  <c r="G14"/>
  <c r="F14"/>
  <c r="E14"/>
  <c r="C14" s="1"/>
  <c r="AN13"/>
  <c r="AN12" s="1"/>
  <c r="AJ13"/>
  <c r="AB13"/>
  <c r="X13"/>
  <c r="T13"/>
  <c r="L13"/>
  <c r="L12" s="1"/>
  <c r="G13"/>
  <c r="G12" s="1"/>
  <c r="F13"/>
  <c r="F12" s="1"/>
  <c r="E13"/>
  <c r="C13" s="1"/>
  <c r="AP12"/>
  <c r="AO12"/>
  <c r="AM12"/>
  <c r="AL12"/>
  <c r="AK12"/>
  <c r="AI12"/>
  <c r="AG12"/>
  <c r="AE12"/>
  <c r="AD12"/>
  <c r="AC12"/>
  <c r="AA12"/>
  <c r="Z12"/>
  <c r="Y12"/>
  <c r="W12"/>
  <c r="V12"/>
  <c r="U12"/>
  <c r="S12"/>
  <c r="Q12"/>
  <c r="O12"/>
  <c r="N12"/>
  <c r="M12"/>
  <c r="C117" i="84"/>
  <c r="C116"/>
  <c r="C115"/>
  <c r="C114"/>
  <c r="C113"/>
  <c r="C112"/>
  <c r="C111"/>
  <c r="C110"/>
  <c r="C109"/>
  <c r="C108"/>
  <c r="C107"/>
  <c r="C106"/>
  <c r="C105"/>
  <c r="I103"/>
  <c r="H103"/>
  <c r="F103"/>
  <c r="C103" s="1"/>
  <c r="E103"/>
  <c r="C101"/>
  <c r="C100"/>
  <c r="C99"/>
  <c r="C98"/>
  <c r="C97"/>
  <c r="C96"/>
  <c r="C95"/>
  <c r="C94"/>
  <c r="C93"/>
  <c r="C92"/>
  <c r="C91"/>
  <c r="C90"/>
  <c r="I88"/>
  <c r="H88"/>
  <c r="F88"/>
  <c r="E88"/>
  <c r="C88"/>
  <c r="I84"/>
  <c r="I82" s="1"/>
  <c r="H84"/>
  <c r="H82" s="1"/>
  <c r="F84"/>
  <c r="E84"/>
  <c r="C84" s="1"/>
  <c r="C82" s="1"/>
  <c r="F82"/>
  <c r="E82"/>
  <c r="C80"/>
  <c r="C78"/>
  <c r="C77"/>
  <c r="C76"/>
  <c r="C75"/>
  <c r="C74"/>
  <c r="C73"/>
  <c r="C72"/>
  <c r="C71"/>
  <c r="C70"/>
  <c r="C69"/>
  <c r="C68"/>
  <c r="C67"/>
  <c r="C66"/>
  <c r="C65"/>
  <c r="C64"/>
  <c r="C62" s="1"/>
  <c r="I62"/>
  <c r="H62"/>
  <c r="F62"/>
  <c r="E62"/>
  <c r="C60"/>
  <c r="C59"/>
  <c r="C58"/>
  <c r="C57"/>
  <c r="C56"/>
  <c r="C55"/>
  <c r="C54"/>
  <c r="C53"/>
  <c r="C50"/>
  <c r="C49"/>
  <c r="C48"/>
  <c r="C47"/>
  <c r="C46"/>
  <c r="F43"/>
  <c r="C43"/>
  <c r="C41" s="1"/>
  <c r="C42"/>
  <c r="I41"/>
  <c r="I13" s="1"/>
  <c r="I11" s="1"/>
  <c r="H41"/>
  <c r="H13" s="1"/>
  <c r="F41"/>
  <c r="E41"/>
  <c r="E13" s="1"/>
  <c r="C39"/>
  <c r="C38"/>
  <c r="C37"/>
  <c r="F31"/>
  <c r="F15" s="1"/>
  <c r="I100" i="85"/>
  <c r="E100"/>
  <c r="D100"/>
  <c r="C100"/>
  <c r="P98"/>
  <c r="M98"/>
  <c r="C98" s="1"/>
  <c r="I98"/>
  <c r="E98"/>
  <c r="D98"/>
  <c r="P97"/>
  <c r="M97"/>
  <c r="I97"/>
  <c r="F97"/>
  <c r="C97" s="1"/>
  <c r="E97"/>
  <c r="D97"/>
  <c r="P96"/>
  <c r="M96"/>
  <c r="I96"/>
  <c r="F96"/>
  <c r="C96" s="1"/>
  <c r="E96"/>
  <c r="D96"/>
  <c r="P95"/>
  <c r="M95"/>
  <c r="I95"/>
  <c r="F95"/>
  <c r="C95" s="1"/>
  <c r="E95"/>
  <c r="D95"/>
  <c r="P94"/>
  <c r="M94"/>
  <c r="I94"/>
  <c r="F94"/>
  <c r="C94" s="1"/>
  <c r="E94"/>
  <c r="D94"/>
  <c r="P93"/>
  <c r="M93"/>
  <c r="I93"/>
  <c r="F93"/>
  <c r="E93"/>
  <c r="D93"/>
  <c r="C93"/>
  <c r="P92"/>
  <c r="M92"/>
  <c r="I92"/>
  <c r="F92"/>
  <c r="E92"/>
  <c r="D92"/>
  <c r="C92"/>
  <c r="P91"/>
  <c r="M91"/>
  <c r="I91"/>
  <c r="F91"/>
  <c r="E91"/>
  <c r="D91"/>
  <c r="C91"/>
  <c r="P90"/>
  <c r="M90"/>
  <c r="I90"/>
  <c r="C90" s="1"/>
  <c r="F90"/>
  <c r="E90"/>
  <c r="D90"/>
  <c r="P89"/>
  <c r="P82" s="1"/>
  <c r="M89"/>
  <c r="I89"/>
  <c r="F89"/>
  <c r="C89" s="1"/>
  <c r="E89"/>
  <c r="D89"/>
  <c r="P88"/>
  <c r="M88"/>
  <c r="I88"/>
  <c r="F88"/>
  <c r="C88" s="1"/>
  <c r="E88"/>
  <c r="D88"/>
  <c r="P87"/>
  <c r="M87"/>
  <c r="I87"/>
  <c r="I82" s="1"/>
  <c r="F87"/>
  <c r="C87" s="1"/>
  <c r="E87"/>
  <c r="D87"/>
  <c r="P86"/>
  <c r="M86"/>
  <c r="I86"/>
  <c r="E86"/>
  <c r="D86"/>
  <c r="C86"/>
  <c r="P85"/>
  <c r="M85"/>
  <c r="I85"/>
  <c r="F85"/>
  <c r="E85"/>
  <c r="D85"/>
  <c r="D82" s="1"/>
  <c r="C85"/>
  <c r="P84"/>
  <c r="M84"/>
  <c r="M82" s="1"/>
  <c r="I84"/>
  <c r="F84"/>
  <c r="E84"/>
  <c r="E82" s="1"/>
  <c r="D84"/>
  <c r="C84"/>
  <c r="R82"/>
  <c r="Q82"/>
  <c r="O82"/>
  <c r="N82"/>
  <c r="L82"/>
  <c r="K82"/>
  <c r="H82"/>
  <c r="G82"/>
  <c r="P62"/>
  <c r="M62"/>
  <c r="I62"/>
  <c r="F62"/>
  <c r="C62" s="1"/>
  <c r="E62"/>
  <c r="D62"/>
  <c r="P61"/>
  <c r="M61"/>
  <c r="I61"/>
  <c r="F61"/>
  <c r="C61" s="1"/>
  <c r="E61"/>
  <c r="D61"/>
  <c r="P60"/>
  <c r="M60"/>
  <c r="I60"/>
  <c r="F60"/>
  <c r="C60" s="1"/>
  <c r="E60"/>
  <c r="D60"/>
  <c r="P59"/>
  <c r="M59"/>
  <c r="I59"/>
  <c r="F59"/>
  <c r="C59" s="1"/>
  <c r="E59"/>
  <c r="E40" s="1"/>
  <c r="D59"/>
  <c r="P58"/>
  <c r="M58"/>
  <c r="I58"/>
  <c r="E58"/>
  <c r="D58"/>
  <c r="C58"/>
  <c r="P57"/>
  <c r="M57"/>
  <c r="I57"/>
  <c r="F57"/>
  <c r="E57"/>
  <c r="D57"/>
  <c r="C57"/>
  <c r="P56"/>
  <c r="M56"/>
  <c r="I56"/>
  <c r="C56" s="1"/>
  <c r="F56"/>
  <c r="E56"/>
  <c r="D56"/>
  <c r="E55"/>
  <c r="D55"/>
  <c r="C55"/>
  <c r="P52"/>
  <c r="M52"/>
  <c r="I52"/>
  <c r="F52"/>
  <c r="E52"/>
  <c r="D52"/>
  <c r="D40" s="1"/>
  <c r="C52"/>
  <c r="P51"/>
  <c r="M51"/>
  <c r="I51"/>
  <c r="F51"/>
  <c r="E51"/>
  <c r="D51"/>
  <c r="C51"/>
  <c r="P47"/>
  <c r="M47"/>
  <c r="I47"/>
  <c r="C47" s="1"/>
  <c r="F47"/>
  <c r="E47"/>
  <c r="D47"/>
  <c r="P46"/>
  <c r="P40" s="1"/>
  <c r="M46"/>
  <c r="I46"/>
  <c r="F46"/>
  <c r="C46" s="1"/>
  <c r="E46"/>
  <c r="D46"/>
  <c r="P43"/>
  <c r="M43"/>
  <c r="M40" s="1"/>
  <c r="I43"/>
  <c r="F43"/>
  <c r="C43" s="1"/>
  <c r="E43"/>
  <c r="D43"/>
  <c r="P42"/>
  <c r="M42"/>
  <c r="I42"/>
  <c r="F42"/>
  <c r="C42" s="1"/>
  <c r="E42"/>
  <c r="D42"/>
  <c r="R40"/>
  <c r="Q40"/>
  <c r="O40"/>
  <c r="N40"/>
  <c r="L40"/>
  <c r="K40"/>
  <c r="I40" s="1"/>
  <c r="H40"/>
  <c r="G40"/>
  <c r="F40"/>
  <c r="I38"/>
  <c r="D38"/>
  <c r="C38"/>
  <c r="I37"/>
  <c r="D37"/>
  <c r="C37"/>
  <c r="I36"/>
  <c r="C36" s="1"/>
  <c r="D36"/>
  <c r="I35"/>
  <c r="D35"/>
  <c r="C35"/>
  <c r="I34"/>
  <c r="C34" s="1"/>
  <c r="E34"/>
  <c r="D34"/>
  <c r="I33"/>
  <c r="E33"/>
  <c r="D33"/>
  <c r="C33"/>
  <c r="I32"/>
  <c r="C32" s="1"/>
  <c r="D32"/>
  <c r="I31"/>
  <c r="C31" s="1"/>
  <c r="E31"/>
  <c r="D31"/>
  <c r="L30"/>
  <c r="L14" s="1"/>
  <c r="K30"/>
  <c r="I30" s="1"/>
  <c r="E30"/>
  <c r="E14"/>
  <c r="I28" i="86"/>
  <c r="C28" s="1"/>
  <c r="E28"/>
  <c r="D28"/>
  <c r="P26"/>
  <c r="M26"/>
  <c r="I26"/>
  <c r="C26" s="1"/>
  <c r="E26"/>
  <c r="D26"/>
  <c r="P25"/>
  <c r="M25"/>
  <c r="I25"/>
  <c r="F25"/>
  <c r="C25" s="1"/>
  <c r="E25"/>
  <c r="D25"/>
  <c r="P24"/>
  <c r="M24"/>
  <c r="I24"/>
  <c r="F24"/>
  <c r="E24"/>
  <c r="D24"/>
  <c r="C24"/>
  <c r="P23"/>
  <c r="M23"/>
  <c r="I23"/>
  <c r="F23"/>
  <c r="E23"/>
  <c r="D23"/>
  <c r="C23"/>
  <c r="P22"/>
  <c r="M22"/>
  <c r="I22"/>
  <c r="F22"/>
  <c r="E22"/>
  <c r="D22"/>
  <c r="C22"/>
  <c r="P21"/>
  <c r="M21"/>
  <c r="I21"/>
  <c r="C21" s="1"/>
  <c r="F21"/>
  <c r="E21"/>
  <c r="D21"/>
  <c r="P20"/>
  <c r="M20"/>
  <c r="I20"/>
  <c r="F20"/>
  <c r="C20" s="1"/>
  <c r="E20"/>
  <c r="D20"/>
  <c r="P19"/>
  <c r="M19"/>
  <c r="I19"/>
  <c r="F19"/>
  <c r="C19" s="1"/>
  <c r="E19"/>
  <c r="D19"/>
  <c r="P18"/>
  <c r="M18"/>
  <c r="I18"/>
  <c r="F18"/>
  <c r="C18" s="1"/>
  <c r="E18"/>
  <c r="D18"/>
  <c r="P17"/>
  <c r="M17"/>
  <c r="I17"/>
  <c r="F17"/>
  <c r="C17" s="1"/>
  <c r="E17"/>
  <c r="D17"/>
  <c r="P16"/>
  <c r="M16"/>
  <c r="I16"/>
  <c r="F16"/>
  <c r="E16"/>
  <c r="E10" s="1"/>
  <c r="D16"/>
  <c r="C16"/>
  <c r="P15"/>
  <c r="M15"/>
  <c r="I15"/>
  <c r="F15"/>
  <c r="E15"/>
  <c r="D15"/>
  <c r="D10" s="1"/>
  <c r="C15"/>
  <c r="P14"/>
  <c r="M14"/>
  <c r="C14" s="1"/>
  <c r="I14"/>
  <c r="E14"/>
  <c r="D14"/>
  <c r="P13"/>
  <c r="P10" s="1"/>
  <c r="M13"/>
  <c r="I13"/>
  <c r="F13"/>
  <c r="C13" s="1"/>
  <c r="E13"/>
  <c r="D13"/>
  <c r="P12"/>
  <c r="M12"/>
  <c r="M10" s="1"/>
  <c r="I12"/>
  <c r="I10" s="1"/>
  <c r="F12"/>
  <c r="C12" s="1"/>
  <c r="C10" s="1"/>
  <c r="E12"/>
  <c r="D12"/>
  <c r="R10"/>
  <c r="Q10"/>
  <c r="O10"/>
  <c r="N10"/>
  <c r="L10"/>
  <c r="K10"/>
  <c r="H10"/>
  <c r="G10"/>
  <c r="I49" i="87"/>
  <c r="F49"/>
  <c r="E49"/>
  <c r="D49"/>
  <c r="C49"/>
  <c r="O48"/>
  <c r="L48"/>
  <c r="C48" s="1"/>
  <c r="I48"/>
  <c r="E48"/>
  <c r="D48"/>
  <c r="O47"/>
  <c r="L47"/>
  <c r="F47"/>
  <c r="C47" s="1"/>
  <c r="E47"/>
  <c r="D47"/>
  <c r="O46"/>
  <c r="L46"/>
  <c r="I46"/>
  <c r="F46"/>
  <c r="C46" s="1"/>
  <c r="E46"/>
  <c r="D46"/>
  <c r="O45"/>
  <c r="L45"/>
  <c r="I45"/>
  <c r="F45"/>
  <c r="C45" s="1"/>
  <c r="E45"/>
  <c r="D45"/>
  <c r="O44"/>
  <c r="L44"/>
  <c r="I44"/>
  <c r="F44"/>
  <c r="E44"/>
  <c r="D44"/>
  <c r="C44"/>
  <c r="O43"/>
  <c r="L43"/>
  <c r="I43"/>
  <c r="F43"/>
  <c r="E43"/>
  <c r="D43"/>
  <c r="C43"/>
  <c r="O42"/>
  <c r="L42"/>
  <c r="I42"/>
  <c r="F42"/>
  <c r="E42"/>
  <c r="D42"/>
  <c r="C42"/>
  <c r="O41"/>
  <c r="L41"/>
  <c r="I41"/>
  <c r="C41" s="1"/>
  <c r="F41"/>
  <c r="E41"/>
  <c r="D41"/>
  <c r="O40"/>
  <c r="L40"/>
  <c r="I40"/>
  <c r="F40"/>
  <c r="C40" s="1"/>
  <c r="E40"/>
  <c r="D40"/>
  <c r="O39"/>
  <c r="L39"/>
  <c r="L35" s="1"/>
  <c r="I39"/>
  <c r="F39"/>
  <c r="C39" s="1"/>
  <c r="E39"/>
  <c r="D39"/>
  <c r="O38"/>
  <c r="O35" s="1"/>
  <c r="L38"/>
  <c r="I38"/>
  <c r="I35" s="1"/>
  <c r="F38"/>
  <c r="C38" s="1"/>
  <c r="E38"/>
  <c r="D38"/>
  <c r="L37"/>
  <c r="F37"/>
  <c r="F35" s="1"/>
  <c r="E37"/>
  <c r="D37"/>
  <c r="C37"/>
  <c r="Q35"/>
  <c r="P35"/>
  <c r="N35"/>
  <c r="M35"/>
  <c r="K35"/>
  <c r="K13" s="1"/>
  <c r="J35"/>
  <c r="D35" s="1"/>
  <c r="H35"/>
  <c r="E35" s="1"/>
  <c r="G35"/>
  <c r="O33"/>
  <c r="L33"/>
  <c r="I33"/>
  <c r="F33"/>
  <c r="E33"/>
  <c r="D33"/>
  <c r="C33" s="1"/>
  <c r="O32"/>
  <c r="L32"/>
  <c r="I32"/>
  <c r="F32"/>
  <c r="E32"/>
  <c r="D32"/>
  <c r="C32"/>
  <c r="L31"/>
  <c r="F31"/>
  <c r="F20" s="1"/>
  <c r="E31"/>
  <c r="D31"/>
  <c r="C31" s="1"/>
  <c r="O30"/>
  <c r="L30"/>
  <c r="F30"/>
  <c r="E30"/>
  <c r="D30"/>
  <c r="C30" s="1"/>
  <c r="O29"/>
  <c r="L29"/>
  <c r="I29"/>
  <c r="E29"/>
  <c r="D29"/>
  <c r="C29" s="1"/>
  <c r="L28"/>
  <c r="E28"/>
  <c r="D28"/>
  <c r="C28" s="1"/>
  <c r="O27"/>
  <c r="L27"/>
  <c r="F27"/>
  <c r="E27"/>
  <c r="D27"/>
  <c r="C27" s="1"/>
  <c r="O26"/>
  <c r="L26"/>
  <c r="F26"/>
  <c r="E26"/>
  <c r="D26"/>
  <c r="C26" s="1"/>
  <c r="L25"/>
  <c r="D25"/>
  <c r="C25" s="1"/>
  <c r="O24"/>
  <c r="L24"/>
  <c r="I24"/>
  <c r="F24"/>
  <c r="E24"/>
  <c r="D24"/>
  <c r="C24" s="1"/>
  <c r="O23"/>
  <c r="L23"/>
  <c r="I23"/>
  <c r="F23"/>
  <c r="E23"/>
  <c r="D23"/>
  <c r="C23"/>
  <c r="O22"/>
  <c r="O20" s="1"/>
  <c r="L22"/>
  <c r="L20" s="1"/>
  <c r="I22"/>
  <c r="F22"/>
  <c r="E22"/>
  <c r="D22"/>
  <c r="C22" s="1"/>
  <c r="Q20"/>
  <c r="P20"/>
  <c r="N20"/>
  <c r="M20"/>
  <c r="K20"/>
  <c r="J20"/>
  <c r="I20"/>
  <c r="H20"/>
  <c r="H13" s="1"/>
  <c r="G20"/>
  <c r="G13" s="1"/>
  <c r="O18"/>
  <c r="L18"/>
  <c r="L16" s="1"/>
  <c r="I18"/>
  <c r="I16" s="1"/>
  <c r="F18"/>
  <c r="E18"/>
  <c r="D18"/>
  <c r="C18" s="1"/>
  <c r="C16" s="1"/>
  <c r="Q16"/>
  <c r="Q13" s="1"/>
  <c r="P16"/>
  <c r="P13" s="1"/>
  <c r="O16"/>
  <c r="N16"/>
  <c r="N13" s="1"/>
  <c r="M16"/>
  <c r="K16"/>
  <c r="J16"/>
  <c r="G16"/>
  <c r="F16"/>
  <c r="E16"/>
  <c r="D16"/>
  <c r="M13"/>
  <c r="P34" i="88"/>
  <c r="M34"/>
  <c r="I34"/>
  <c r="F34"/>
  <c r="E34"/>
  <c r="D34"/>
  <c r="D15" s="1"/>
  <c r="C34"/>
  <c r="P30"/>
  <c r="M30"/>
  <c r="I30"/>
  <c r="F30"/>
  <c r="E30"/>
  <c r="D30"/>
  <c r="C30"/>
  <c r="P25"/>
  <c r="P15" s="1"/>
  <c r="M25"/>
  <c r="I25"/>
  <c r="C25" s="1"/>
  <c r="F25"/>
  <c r="E25"/>
  <c r="D25"/>
  <c r="I20"/>
  <c r="C20" s="1"/>
  <c r="E20"/>
  <c r="D20"/>
  <c r="R15"/>
  <c r="Q15"/>
  <c r="O15"/>
  <c r="N15"/>
  <c r="M15"/>
  <c r="L15"/>
  <c r="K15"/>
  <c r="H15"/>
  <c r="G15"/>
  <c r="F15"/>
  <c r="E15"/>
  <c r="B25" i="66" l="1"/>
  <c r="B13" s="1"/>
  <c r="P12" i="82"/>
  <c r="P11" s="1"/>
  <c r="S11"/>
  <c r="C12" i="83"/>
  <c r="G23" i="81"/>
  <c r="G33"/>
  <c r="G67" i="80"/>
  <c r="G78"/>
  <c r="I14" i="85"/>
  <c r="C14" s="1"/>
  <c r="C30"/>
  <c r="F13" i="84"/>
  <c r="F11" s="1"/>
  <c r="C15"/>
  <c r="G24" i="81"/>
  <c r="G68" i="80"/>
  <c r="G85"/>
  <c r="C43"/>
  <c r="G44"/>
  <c r="G73"/>
  <c r="F15"/>
  <c r="L13" i="87"/>
  <c r="G76" i="80"/>
  <c r="R13"/>
  <c r="H11" i="84"/>
  <c r="O13" i="80"/>
  <c r="K43"/>
  <c r="C15" i="88"/>
  <c r="C35" i="87"/>
  <c r="O13"/>
  <c r="C11" i="79"/>
  <c r="G11" s="1"/>
  <c r="E11" i="84"/>
  <c r="F13" i="87"/>
  <c r="C82" i="85"/>
  <c r="E13" i="87"/>
  <c r="O15" i="81"/>
  <c r="C40" i="85"/>
  <c r="G22" i="81"/>
  <c r="G43" i="80"/>
  <c r="G84"/>
  <c r="I21" i="77"/>
  <c r="K21"/>
  <c r="M21"/>
  <c r="B11" i="75"/>
  <c r="H11" s="1"/>
  <c r="D13"/>
  <c r="F13"/>
  <c r="J13"/>
  <c r="D15"/>
  <c r="F15"/>
  <c r="D18"/>
  <c r="F18"/>
  <c r="J18"/>
  <c r="F25" i="74"/>
  <c r="H25"/>
  <c r="G49" i="69"/>
  <c r="C10"/>
  <c r="F49"/>
  <c r="G30" i="62"/>
  <c r="J30"/>
  <c r="N30"/>
  <c r="O30"/>
  <c r="P30" s="1"/>
  <c r="G41" i="61"/>
  <c r="J41"/>
  <c r="L41"/>
  <c r="N41"/>
  <c r="G77"/>
  <c r="J77"/>
  <c r="N77"/>
  <c r="O77"/>
  <c r="P77" s="1"/>
  <c r="W49" i="59"/>
  <c r="T46"/>
  <c r="AI14" i="19"/>
  <c r="AH14"/>
  <c r="C59" i="7"/>
  <c r="E57"/>
  <c r="J11" i="13"/>
  <c r="G41" i="9"/>
  <c r="D53" i="55"/>
  <c r="G13" i="8"/>
  <c r="G40" i="7"/>
  <c r="K13"/>
  <c r="C28"/>
  <c r="S9" i="2"/>
  <c r="F39"/>
  <c r="B68"/>
  <c r="B31"/>
  <c r="B21"/>
  <c r="J10" i="1"/>
  <c r="B10"/>
  <c r="B9" s="1"/>
  <c r="G29" i="77"/>
  <c r="I29"/>
  <c r="K29"/>
  <c r="D20" i="71"/>
  <c r="F20"/>
  <c r="G46" i="61"/>
  <c r="N46"/>
  <c r="C19" i="58"/>
  <c r="E13"/>
  <c r="D61" i="55"/>
  <c r="D44"/>
  <c r="D62"/>
  <c r="D54"/>
  <c r="D45"/>
  <c r="D37"/>
  <c r="D51"/>
  <c r="D55"/>
  <c r="D46"/>
  <c r="D38"/>
  <c r="D56"/>
  <c r="D47"/>
  <c r="D39"/>
  <c r="D35"/>
  <c r="D57"/>
  <c r="D48"/>
  <c r="D40"/>
  <c r="D58"/>
  <c r="D49"/>
  <c r="D41"/>
  <c r="D31"/>
  <c r="D60"/>
  <c r="D52"/>
  <c r="D43"/>
  <c r="G15" i="7"/>
  <c r="G13" s="1"/>
  <c r="D17"/>
  <c r="C17" s="1"/>
  <c r="G19" i="4"/>
  <c r="G11"/>
  <c r="G22"/>
  <c r="G27"/>
  <c r="B7"/>
  <c r="G12"/>
  <c r="H10" i="1"/>
  <c r="E9"/>
  <c r="H9" s="1"/>
  <c r="C31" i="84"/>
  <c r="C30" i="80"/>
  <c r="C15" s="1"/>
  <c r="P30"/>
  <c r="S75"/>
  <c r="G52" i="79"/>
  <c r="C14" i="77"/>
  <c r="I14" s="1"/>
  <c r="Q21"/>
  <c r="J15" i="75"/>
  <c r="J21"/>
  <c r="G40" i="63"/>
  <c r="J14" i="62"/>
  <c r="C13" i="58"/>
  <c r="G19" i="77"/>
  <c r="I19"/>
  <c r="K19"/>
  <c r="K24"/>
  <c r="M24"/>
  <c r="O24"/>
  <c r="G26" i="62"/>
  <c r="J26"/>
  <c r="N26"/>
  <c r="O26"/>
  <c r="P26" s="1"/>
  <c r="G73" i="61"/>
  <c r="J73"/>
  <c r="N73"/>
  <c r="O73"/>
  <c r="P73" s="1"/>
  <c r="D63" i="57"/>
  <c r="C64"/>
  <c r="C63" s="1"/>
  <c r="B8" i="55"/>
  <c r="D12"/>
  <c r="G52" i="4"/>
  <c r="G54"/>
  <c r="G59"/>
  <c r="G61"/>
  <c r="G36"/>
  <c r="G38"/>
  <c r="G40"/>
  <c r="G42"/>
  <c r="G32"/>
  <c r="G47"/>
  <c r="G58"/>
  <c r="G60"/>
  <c r="G62"/>
  <c r="G37"/>
  <c r="G39"/>
  <c r="G41"/>
  <c r="G43"/>
  <c r="G33"/>
  <c r="G46"/>
  <c r="G48"/>
  <c r="F10" i="86"/>
  <c r="G25" i="82"/>
  <c r="G12" s="1"/>
  <c r="G11" s="1"/>
  <c r="C29"/>
  <c r="C25" s="1"/>
  <c r="C12" s="1"/>
  <c r="C11" s="1"/>
  <c r="O40" i="80"/>
  <c r="C42"/>
  <c r="G42" s="1"/>
  <c r="P43"/>
  <c r="P40" s="1"/>
  <c r="S40" s="1"/>
  <c r="K77"/>
  <c r="O21" i="77"/>
  <c r="Q29"/>
  <c r="H15" i="75"/>
  <c r="F21"/>
  <c r="J20" i="71"/>
  <c r="F28"/>
  <c r="K15" i="65"/>
  <c r="C42"/>
  <c r="N14" i="62"/>
  <c r="M40" i="57"/>
  <c r="B12" i="21"/>
  <c r="W12" i="17"/>
  <c r="B12" s="1"/>
  <c r="Z11" i="13"/>
  <c r="B11" s="1"/>
  <c r="C64" i="7"/>
  <c r="C63" s="1"/>
  <c r="E6" i="3"/>
  <c r="R42" i="2"/>
  <c r="R36" s="1"/>
  <c r="R9" s="1"/>
  <c r="Q9"/>
  <c r="N59"/>
  <c r="N36" s="1"/>
  <c r="N9" s="1"/>
  <c r="K10"/>
  <c r="K9" s="1"/>
  <c r="F27"/>
  <c r="B18"/>
  <c r="B16" s="1"/>
  <c r="B10" s="1"/>
  <c r="I32" i="1"/>
  <c r="G17" i="77"/>
  <c r="I17"/>
  <c r="K17"/>
  <c r="I22"/>
  <c r="K22"/>
  <c r="M22"/>
  <c r="D26" i="75"/>
  <c r="F26"/>
  <c r="H26"/>
  <c r="J26"/>
  <c r="D16" i="74"/>
  <c r="B13"/>
  <c r="H13" s="1"/>
  <c r="B10" i="69"/>
  <c r="E38"/>
  <c r="E36"/>
  <c r="G45" i="61"/>
  <c r="J45"/>
  <c r="L45"/>
  <c r="N45"/>
  <c r="G49"/>
  <c r="J49"/>
  <c r="L49"/>
  <c r="N49"/>
  <c r="O49"/>
  <c r="P49" s="1"/>
  <c r="O46" i="59"/>
  <c r="L43"/>
  <c r="O43" s="1"/>
  <c r="C18" i="81"/>
  <c r="G18" s="1"/>
  <c r="S43" i="80"/>
  <c r="O14" i="77"/>
  <c r="O19"/>
  <c r="G21"/>
  <c r="Q24"/>
  <c r="Q27"/>
  <c r="O29"/>
  <c r="J17" i="76"/>
  <c r="N37"/>
  <c r="C13" i="72"/>
  <c r="D13" s="1"/>
  <c r="C45" i="67"/>
  <c r="C13" s="1"/>
  <c r="C11" s="1"/>
  <c r="G99" i="63"/>
  <c r="C46" i="57"/>
  <c r="C40" s="1"/>
  <c r="L12" i="15"/>
  <c r="B12" s="1"/>
  <c r="C12" i="11"/>
  <c r="D34" i="55"/>
  <c r="E13" i="8"/>
  <c r="C23"/>
  <c r="C15"/>
  <c r="C19" i="7"/>
  <c r="E16" i="2"/>
  <c r="E10" s="1"/>
  <c r="G30" i="77"/>
  <c r="I30"/>
  <c r="K30"/>
  <c r="G22" i="62"/>
  <c r="J22"/>
  <c r="N22"/>
  <c r="O22"/>
  <c r="P22" s="1"/>
  <c r="E36" i="61"/>
  <c r="M40"/>
  <c r="D13" i="8"/>
  <c r="C16"/>
  <c r="C6" i="3"/>
  <c r="B18"/>
  <c r="I15" i="88"/>
  <c r="E20" i="87"/>
  <c r="F82" i="85"/>
  <c r="E12" i="83"/>
  <c r="J40" i="80"/>
  <c r="K44"/>
  <c r="K73"/>
  <c r="M14" i="77"/>
  <c r="Q17"/>
  <c r="M19"/>
  <c r="E21"/>
  <c r="Q22"/>
  <c r="I24"/>
  <c r="I27"/>
  <c r="M29"/>
  <c r="J16" i="74"/>
  <c r="E13"/>
  <c r="F13" s="1"/>
  <c r="D25"/>
  <c r="G23" i="59"/>
  <c r="K46"/>
  <c r="G58"/>
  <c r="G63"/>
  <c r="E13" i="57"/>
  <c r="K14" i="22"/>
  <c r="C12" i="18"/>
  <c r="B12" s="1"/>
  <c r="C11" i="16"/>
  <c r="C14" i="9"/>
  <c r="D59" i="55"/>
  <c r="D33"/>
  <c r="S52" i="7"/>
  <c r="K40"/>
  <c r="U36" i="2"/>
  <c r="U9" s="1"/>
  <c r="B63"/>
  <c r="B59" s="1"/>
  <c r="B53"/>
  <c r="E27"/>
  <c r="H32" i="1"/>
  <c r="I20" i="77"/>
  <c r="K20"/>
  <c r="M20"/>
  <c r="F69" i="68"/>
  <c r="B12"/>
  <c r="H12" s="1"/>
  <c r="G16" i="60"/>
  <c r="D13"/>
  <c r="G13" s="1"/>
  <c r="D66" i="59"/>
  <c r="G66" s="1"/>
  <c r="G68"/>
  <c r="D30" i="85"/>
  <c r="D14" s="1"/>
  <c r="D20" i="87"/>
  <c r="C20" s="1"/>
  <c r="C17" i="81"/>
  <c r="G17" s="1"/>
  <c r="C31" i="80"/>
  <c r="G31" s="1"/>
  <c r="C56"/>
  <c r="G56" s="1"/>
  <c r="C64"/>
  <c r="G64" s="1"/>
  <c r="C65"/>
  <c r="G65" s="1"/>
  <c r="C77"/>
  <c r="G77" s="1"/>
  <c r="C82"/>
  <c r="G82" s="1"/>
  <c r="C91"/>
  <c r="G91" s="1"/>
  <c r="O17" i="77"/>
  <c r="E19"/>
  <c r="O22"/>
  <c r="G24"/>
  <c r="G27"/>
  <c r="E29"/>
  <c r="E63"/>
  <c r="O14" i="76"/>
  <c r="F11" i="75"/>
  <c r="F16" i="74"/>
  <c r="D13" i="66"/>
  <c r="C22" i="65"/>
  <c r="C36" i="61"/>
  <c r="C14" s="1"/>
  <c r="B12" i="20"/>
  <c r="D50" i="55"/>
  <c r="D36"/>
  <c r="F13" i="8"/>
  <c r="E13" i="7"/>
  <c r="J9" i="1"/>
  <c r="G18" i="77"/>
  <c r="I18"/>
  <c r="K18"/>
  <c r="K25"/>
  <c r="M25"/>
  <c r="O25"/>
  <c r="E28"/>
  <c r="G28"/>
  <c r="I28"/>
  <c r="L17" i="76"/>
  <c r="D17"/>
  <c r="L31"/>
  <c r="D31"/>
  <c r="G18" i="62"/>
  <c r="J18"/>
  <c r="N18"/>
  <c r="O18"/>
  <c r="P18" s="1"/>
  <c r="H14" i="61"/>
  <c r="G81"/>
  <c r="J81"/>
  <c r="N81"/>
  <c r="O81"/>
  <c r="P81" s="1"/>
  <c r="G53" i="4"/>
  <c r="F53"/>
  <c r="C10" i="1"/>
  <c r="C9" s="1"/>
  <c r="I11"/>
  <c r="J13" i="87"/>
  <c r="I13" s="1"/>
  <c r="K14" i="85"/>
  <c r="M17" i="77"/>
  <c r="Q20"/>
  <c r="G22"/>
  <c r="E24"/>
  <c r="O30"/>
  <c r="D14" i="76"/>
  <c r="H37"/>
  <c r="E12" i="70"/>
  <c r="E49" i="69"/>
  <c r="C26" i="65"/>
  <c r="L40" i="61"/>
  <c r="F32" i="59"/>
  <c r="F15" s="1"/>
  <c r="D42" i="55"/>
  <c r="P13" i="8"/>
  <c r="S40" i="7"/>
  <c r="C52"/>
  <c r="C46"/>
  <c r="E19"/>
  <c r="B6" i="3"/>
  <c r="V36" i="2"/>
  <c r="V9" s="1"/>
  <c r="J14" i="1"/>
  <c r="I23" i="77"/>
  <c r="K23"/>
  <c r="M23"/>
  <c r="D25" i="71"/>
  <c r="F25"/>
  <c r="M18" i="61"/>
  <c r="N18" s="1"/>
  <c r="E16"/>
  <c r="E14" s="1"/>
  <c r="G39"/>
  <c r="J39"/>
  <c r="N39"/>
  <c r="O39"/>
  <c r="P39" s="1"/>
  <c r="G64"/>
  <c r="J64"/>
  <c r="L64"/>
  <c r="N64"/>
  <c r="O64"/>
  <c r="P64" s="1"/>
  <c r="E52" i="57"/>
  <c r="E40" s="1"/>
  <c r="C53"/>
  <c r="C52" s="1"/>
  <c r="C8" i="4"/>
  <c r="H9"/>
  <c r="G9"/>
  <c r="F48" i="2"/>
  <c r="G36"/>
  <c r="G9" s="1"/>
  <c r="E42"/>
  <c r="E36" s="1"/>
  <c r="B44"/>
  <c r="E17" i="77"/>
  <c r="Q18"/>
  <c r="O20"/>
  <c r="E22"/>
  <c r="I25"/>
  <c r="Q28"/>
  <c r="M30"/>
  <c r="B14" i="76"/>
  <c r="J14" s="1"/>
  <c r="P17"/>
  <c r="D20"/>
  <c r="K14"/>
  <c r="J25" i="74"/>
  <c r="D25" i="72"/>
  <c r="C12" i="70"/>
  <c r="D12" s="1"/>
  <c r="H12" s="1"/>
  <c r="B12"/>
  <c r="J12" s="1"/>
  <c r="F13" i="66"/>
  <c r="C30" i="65"/>
  <c r="E13" i="63"/>
  <c r="O14" i="62"/>
  <c r="P14" s="1"/>
  <c r="J46" i="61"/>
  <c r="F55" i="59"/>
  <c r="C15" i="57"/>
  <c r="C13" s="1"/>
  <c r="M14" i="19"/>
  <c r="C14" s="1"/>
  <c r="AI12" i="18"/>
  <c r="I11" i="16"/>
  <c r="B13" i="13"/>
  <c r="C12" i="12"/>
  <c r="B12" s="1"/>
  <c r="C41" i="9"/>
  <c r="D32" i="55"/>
  <c r="L13" i="8"/>
  <c r="O40" i="7"/>
  <c r="M40"/>
  <c r="C57"/>
  <c r="C44"/>
  <c r="C43" s="1"/>
  <c r="C40" s="1"/>
  <c r="C15"/>
  <c r="C13" s="1"/>
  <c r="E53" i="4"/>
  <c r="J36" i="2"/>
  <c r="J9" s="1"/>
  <c r="F10"/>
  <c r="E59"/>
  <c r="F10" i="1"/>
  <c r="F62" i="69"/>
  <c r="F69"/>
  <c r="G19" i="62"/>
  <c r="G23"/>
  <c r="G27"/>
  <c r="G31"/>
  <c r="K14" i="61"/>
  <c r="M21"/>
  <c r="G50"/>
  <c r="M57"/>
  <c r="N57" s="1"/>
  <c r="G65"/>
  <c r="G74"/>
  <c r="G78"/>
  <c r="H15" i="59"/>
  <c r="K15" s="1"/>
  <c r="Z39" i="69"/>
  <c r="X42"/>
  <c r="F46"/>
  <c r="F51"/>
  <c r="F57"/>
  <c r="F63"/>
  <c r="F66"/>
  <c r="G40" i="68"/>
  <c r="G42"/>
  <c r="G44"/>
  <c r="G46"/>
  <c r="G49"/>
  <c r="G51"/>
  <c r="G16" i="62"/>
  <c r="G20"/>
  <c r="G24"/>
  <c r="G28"/>
  <c r="O46" i="61"/>
  <c r="P46" s="1"/>
  <c r="G75"/>
  <c r="G79"/>
  <c r="P15" i="59"/>
  <c r="S15" s="1"/>
  <c r="G35"/>
  <c r="G47"/>
  <c r="F60"/>
  <c r="F43" s="1"/>
  <c r="S60"/>
  <c r="D19" i="57"/>
  <c r="D13" s="1"/>
  <c r="D30"/>
  <c r="Q40" i="7"/>
  <c r="E47" i="4"/>
  <c r="C31"/>
  <c r="H36" s="1"/>
  <c r="C36" i="2"/>
  <c r="B28"/>
  <c r="B27" s="1"/>
  <c r="F50" i="69"/>
  <c r="F47" i="4"/>
  <c r="E32" i="77"/>
  <c r="E33"/>
  <c r="J16" i="75"/>
  <c r="J24"/>
  <c r="J29"/>
  <c r="F17" i="71"/>
  <c r="F22"/>
  <c r="F32"/>
  <c r="X39" i="69"/>
  <c r="Z47"/>
  <c r="Z48"/>
  <c r="F54"/>
  <c r="F58"/>
  <c r="C18" i="65"/>
  <c r="O19" i="62"/>
  <c r="P19" s="1"/>
  <c r="O23"/>
  <c r="P23" s="1"/>
  <c r="O27"/>
  <c r="P27" s="1"/>
  <c r="O31"/>
  <c r="P31" s="1"/>
  <c r="N42" i="61"/>
  <c r="O74"/>
  <c r="P74" s="1"/>
  <c r="O78"/>
  <c r="P78" s="1"/>
  <c r="K49" i="59"/>
  <c r="D13" i="58"/>
  <c r="C58" i="57"/>
  <c r="C57" s="1"/>
  <c r="H16" i="75"/>
  <c r="F24"/>
  <c r="F29"/>
  <c r="B14" i="71"/>
  <c r="F27"/>
  <c r="J29"/>
  <c r="W39" i="69"/>
  <c r="F42"/>
  <c r="X43"/>
  <c r="Z46"/>
  <c r="L42" i="61"/>
  <c r="J48"/>
  <c r="N50"/>
  <c r="N51"/>
  <c r="N65"/>
  <c r="D21" i="59"/>
  <c r="G21" s="1"/>
  <c r="D49"/>
  <c r="G49" s="1"/>
  <c r="D55"/>
  <c r="G55" s="1"/>
  <c r="D52" i="57"/>
  <c r="D40" s="1"/>
  <c r="AH14" i="22"/>
  <c r="C14" s="1"/>
  <c r="D19" i="7"/>
  <c r="D13" s="1"/>
  <c r="G34" i="69"/>
  <c r="F40"/>
  <c r="Z45"/>
  <c r="X47"/>
  <c r="X48"/>
  <c r="Z50"/>
  <c r="F52"/>
  <c r="F55"/>
  <c r="F59"/>
  <c r="H39" i="68"/>
  <c r="G41"/>
  <c r="G43"/>
  <c r="G45"/>
  <c r="G47"/>
  <c r="G50"/>
  <c r="G52"/>
  <c r="G68"/>
  <c r="N19" i="62"/>
  <c r="N23"/>
  <c r="N27"/>
  <c r="N31"/>
  <c r="J42" i="61"/>
  <c r="N43"/>
  <c r="L50"/>
  <c r="N53"/>
  <c r="N58"/>
  <c r="L65"/>
  <c r="N74"/>
  <c r="N78"/>
  <c r="H43" i="59"/>
  <c r="K43" s="1"/>
  <c r="P46"/>
  <c r="D80" i="55"/>
  <c r="D76"/>
  <c r="D72"/>
  <c r="D68"/>
  <c r="D30" i="7"/>
  <c r="E33" i="4"/>
  <c r="E12"/>
  <c r="C16" i="2"/>
  <c r="C10" s="1"/>
  <c r="C9" s="1"/>
  <c r="E52" i="7"/>
  <c r="E40" s="1"/>
  <c r="J14" i="71" l="1"/>
  <c r="H14"/>
  <c r="H53" i="4"/>
  <c r="C11" i="84"/>
  <c r="N14" i="76"/>
  <c r="E20" i="4"/>
  <c r="E46"/>
  <c r="E48"/>
  <c r="E52"/>
  <c r="E54"/>
  <c r="E59"/>
  <c r="E61"/>
  <c r="E36"/>
  <c r="E38"/>
  <c r="E40"/>
  <c r="E42"/>
  <c r="E51"/>
  <c r="E17"/>
  <c r="E35"/>
  <c r="E14"/>
  <c r="E32"/>
  <c r="E34"/>
  <c r="E26"/>
  <c r="E37"/>
  <c r="E39"/>
  <c r="E41"/>
  <c r="E43"/>
  <c r="E62"/>
  <c r="E60"/>
  <c r="E58"/>
  <c r="E9" i="2"/>
  <c r="E14" i="77"/>
  <c r="B42" i="2"/>
  <c r="B36" s="1"/>
  <c r="B9" s="1"/>
  <c r="O36" i="61"/>
  <c r="P36" s="1"/>
  <c r="C13" i="84"/>
  <c r="F14" i="76"/>
  <c r="J40" i="61"/>
  <c r="N40"/>
  <c r="M36"/>
  <c r="D11" i="75"/>
  <c r="J11"/>
  <c r="F12" i="68"/>
  <c r="D43" i="59"/>
  <c r="G43" s="1"/>
  <c r="G14" i="77"/>
  <c r="F36" i="2"/>
  <c r="K14" i="77"/>
  <c r="D13" i="74"/>
  <c r="H14" i="76"/>
  <c r="E69" i="69"/>
  <c r="E61"/>
  <c r="E59"/>
  <c r="E55"/>
  <c r="E52"/>
  <c r="E40"/>
  <c r="E42"/>
  <c r="E58"/>
  <c r="E54"/>
  <c r="E50"/>
  <c r="E45"/>
  <c r="E66"/>
  <c r="E63"/>
  <c r="E57"/>
  <c r="E51"/>
  <c r="E46"/>
  <c r="E47"/>
  <c r="E44"/>
  <c r="E39"/>
  <c r="E37"/>
  <c r="E35"/>
  <c r="E34"/>
  <c r="E62"/>
  <c r="E53"/>
  <c r="E48"/>
  <c r="E56"/>
  <c r="P14" i="76"/>
  <c r="G57" i="61"/>
  <c r="G40"/>
  <c r="F54" i="68"/>
  <c r="D13" i="87"/>
  <c r="C13" s="1"/>
  <c r="F31" i="4"/>
  <c r="H38"/>
  <c r="H40"/>
  <c r="H42"/>
  <c r="E31"/>
  <c r="H32"/>
  <c r="H45"/>
  <c r="H44"/>
  <c r="H58"/>
  <c r="H60"/>
  <c r="H62"/>
  <c r="H37"/>
  <c r="H39"/>
  <c r="H41"/>
  <c r="H43"/>
  <c r="H50"/>
  <c r="H49"/>
  <c r="G31"/>
  <c r="H52"/>
  <c r="H54"/>
  <c r="H59"/>
  <c r="H61"/>
  <c r="H48"/>
  <c r="H46"/>
  <c r="H33"/>
  <c r="H31"/>
  <c r="J13" i="80"/>
  <c r="K13" s="1"/>
  <c r="K40"/>
  <c r="D15" i="55"/>
  <c r="D26"/>
  <c r="D18"/>
  <c r="D8"/>
  <c r="D27"/>
  <c r="D19"/>
  <c r="D14"/>
  <c r="D28"/>
  <c r="D20"/>
  <c r="D10"/>
  <c r="D29"/>
  <c r="D21"/>
  <c r="D11"/>
  <c r="B7"/>
  <c r="D30"/>
  <c r="D22"/>
  <c r="D23"/>
  <c r="D13"/>
  <c r="D25"/>
  <c r="D17"/>
  <c r="C8"/>
  <c r="D16"/>
  <c r="D24"/>
  <c r="G15" i="80"/>
  <c r="F13"/>
  <c r="F9" i="2"/>
  <c r="D15" i="59"/>
  <c r="G15" s="1"/>
  <c r="C13" i="8"/>
  <c r="D14" i="71"/>
  <c r="G32" i="59"/>
  <c r="G60"/>
  <c r="F14" i="71"/>
  <c r="G30" i="80"/>
  <c r="S46" i="59"/>
  <c r="P43"/>
  <c r="S43" s="1"/>
  <c r="N21" i="61"/>
  <c r="M16"/>
  <c r="O21"/>
  <c r="F9" i="1"/>
  <c r="I9" s="1"/>
  <c r="I10"/>
  <c r="F8" i="4"/>
  <c r="E8"/>
  <c r="H19"/>
  <c r="H11"/>
  <c r="H22"/>
  <c r="C7"/>
  <c r="H27"/>
  <c r="G8"/>
  <c r="H8"/>
  <c r="H12"/>
  <c r="W46" i="59"/>
  <c r="T43"/>
  <c r="W43" s="1"/>
  <c r="D42" i="69"/>
  <c r="F10"/>
  <c r="D58"/>
  <c r="D54"/>
  <c r="G10"/>
  <c r="D50"/>
  <c r="D45"/>
  <c r="D38"/>
  <c r="D36"/>
  <c r="D69"/>
  <c r="D66"/>
  <c r="D63"/>
  <c r="D57"/>
  <c r="D51"/>
  <c r="D46"/>
  <c r="D47"/>
  <c r="D62"/>
  <c r="D56"/>
  <c r="D53"/>
  <c r="D48"/>
  <c r="D61"/>
  <c r="D59"/>
  <c r="D55"/>
  <c r="D52"/>
  <c r="D40"/>
  <c r="E10"/>
  <c r="D37"/>
  <c r="D44"/>
  <c r="D10"/>
  <c r="D35"/>
  <c r="D39"/>
  <c r="D34"/>
  <c r="H47" i="4"/>
  <c r="C40" i="80"/>
  <c r="G40" s="1"/>
  <c r="D9" i="55"/>
  <c r="F52" i="68"/>
  <c r="F50"/>
  <c r="F47"/>
  <c r="F45"/>
  <c r="F43"/>
  <c r="F41"/>
  <c r="F67"/>
  <c r="F65"/>
  <c r="F63"/>
  <c r="F61"/>
  <c r="F59"/>
  <c r="F57"/>
  <c r="F55"/>
  <c r="F51"/>
  <c r="F49"/>
  <c r="F46"/>
  <c r="F44"/>
  <c r="F42"/>
  <c r="F40"/>
  <c r="F39"/>
  <c r="F60"/>
  <c r="F58"/>
  <c r="F56"/>
  <c r="F68"/>
  <c r="F66"/>
  <c r="F64"/>
  <c r="F62"/>
  <c r="P15" i="80"/>
  <c r="S30"/>
  <c r="S15" s="1"/>
  <c r="C15" i="65"/>
  <c r="L14" i="76"/>
  <c r="F12" i="70"/>
  <c r="J57" i="61"/>
  <c r="J13" i="74"/>
  <c r="P13" i="80"/>
  <c r="S13" s="1"/>
  <c r="E22" i="4"/>
  <c r="D49" i="69"/>
  <c r="Q14" i="77"/>
  <c r="N36" i="61" l="1"/>
  <c r="J36"/>
  <c r="L36"/>
  <c r="C13" i="80"/>
  <c r="M14" i="61"/>
  <c r="N16"/>
  <c r="C16" i="55"/>
  <c r="C24"/>
  <c r="C32"/>
  <c r="C50"/>
  <c r="C59"/>
  <c r="C65"/>
  <c r="C69"/>
  <c r="C73"/>
  <c r="C77"/>
  <c r="C15"/>
  <c r="C13"/>
  <c r="C23"/>
  <c r="C41"/>
  <c r="C49"/>
  <c r="C58"/>
  <c r="C22"/>
  <c r="C30"/>
  <c r="C40"/>
  <c r="C48"/>
  <c r="C57"/>
  <c r="C64"/>
  <c r="C68"/>
  <c r="C72"/>
  <c r="C76"/>
  <c r="C80"/>
  <c r="C14"/>
  <c r="C51"/>
  <c r="C11"/>
  <c r="C21"/>
  <c r="C29"/>
  <c r="C39"/>
  <c r="C47"/>
  <c r="C56"/>
  <c r="C10"/>
  <c r="C20"/>
  <c r="C28"/>
  <c r="C38"/>
  <c r="C46"/>
  <c r="C55"/>
  <c r="C63"/>
  <c r="C67"/>
  <c r="C71"/>
  <c r="C75"/>
  <c r="C79"/>
  <c r="C35"/>
  <c r="C19"/>
  <c r="C27"/>
  <c r="C37"/>
  <c r="C45"/>
  <c r="C54"/>
  <c r="C62"/>
  <c r="C34"/>
  <c r="C7"/>
  <c r="C17"/>
  <c r="C25"/>
  <c r="C43"/>
  <c r="C52"/>
  <c r="C60"/>
  <c r="C53"/>
  <c r="C70"/>
  <c r="C78"/>
  <c r="C44"/>
  <c r="C36"/>
  <c r="C26"/>
  <c r="C18"/>
  <c r="C66"/>
  <c r="C74"/>
  <c r="C61"/>
  <c r="C33"/>
  <c r="C12"/>
  <c r="C42"/>
  <c r="C9"/>
  <c r="C31"/>
  <c r="F7" i="4"/>
  <c r="E7"/>
  <c r="O16" i="61"/>
  <c r="P21"/>
  <c r="G13" i="80"/>
  <c r="G36" i="61"/>
  <c r="N14" l="1"/>
  <c r="J14"/>
  <c r="L14"/>
  <c r="G14"/>
  <c r="P16"/>
  <c r="O14"/>
  <c r="P14" s="1"/>
</calcChain>
</file>

<file path=xl/sharedStrings.xml><?xml version="1.0" encoding="utf-8"?>
<sst xmlns="http://schemas.openxmlformats.org/spreadsheetml/2006/main" count="4729" uniqueCount="1532">
  <si>
    <t xml:space="preserve">   E C O N O M I A</t>
  </si>
  <si>
    <t>ENFERME-</t>
  </si>
  <si>
    <t xml:space="preserve">MEDICINA </t>
  </si>
  <si>
    <t>MED. VET.</t>
  </si>
  <si>
    <t>ODONTO-</t>
  </si>
  <si>
    <t>TURA</t>
  </si>
  <si>
    <t>CS. DE LA</t>
  </si>
  <si>
    <t>ING. QUIM.</t>
  </si>
  <si>
    <t>CONTROL Y</t>
  </si>
  <si>
    <t>ELECTRO-</t>
  </si>
  <si>
    <t>QUIMICO</t>
  </si>
  <si>
    <t>ING.</t>
  </si>
  <si>
    <t>CONTA-</t>
  </si>
  <si>
    <t>ADMINIS-</t>
  </si>
  <si>
    <t>ECONO-</t>
  </si>
  <si>
    <t xml:space="preserve">INF.Y </t>
  </si>
  <si>
    <t>UNIDAD</t>
  </si>
  <si>
    <t>RIA Y</t>
  </si>
  <si>
    <t xml:space="preserve">  TRONCO</t>
  </si>
  <si>
    <t>TEC.DE</t>
  </si>
  <si>
    <t>HUMANA</t>
  </si>
  <si>
    <t>Y ZOOTEC.</t>
  </si>
  <si>
    <t>INDUST.</t>
  </si>
  <si>
    <t>COMPUT.</t>
  </si>
  <si>
    <t>NICA</t>
  </si>
  <si>
    <t>F.BIOL.</t>
  </si>
  <si>
    <t>MECAN.</t>
  </si>
  <si>
    <t>DURIA</t>
  </si>
  <si>
    <t>TRACION</t>
  </si>
  <si>
    <t>MIA</t>
  </si>
  <si>
    <t>ACAD. SUR</t>
  </si>
  <si>
    <t xml:space="preserve">  COMUN</t>
  </si>
  <si>
    <t>E. PES.</t>
  </si>
  <si>
    <t>1º IN.</t>
  </si>
  <si>
    <t>REIN</t>
  </si>
  <si>
    <t xml:space="preserve">POBLACION ESCOLAR SEGUN ENTIDAD FEDERATIVA DONDE CURSARON EL ANTECEDENTE DE ESTUDIO, DEL NIVEL MEDIO SUPERIOR POR ESCUELA DE PRIMER INGRESO Y REINGRESO. </t>
  </si>
  <si>
    <t>CICLO ESCOLAR 1997/1998.</t>
  </si>
  <si>
    <t>POBLACION ESCOLAR SEGÚN ENTIDAD FEDERATIVA DONDE CURSARON EL ANTECEDENTE DE ESTUDIO, DEL NIVEL MEDIO SUPERIOR POR ESCUELA DE PRIMER INGRESO Y REINGRESO.</t>
  </si>
  <si>
    <t>CUADRO No. 17</t>
  </si>
  <si>
    <t xml:space="preserve">  PREPA 1</t>
  </si>
  <si>
    <t xml:space="preserve">  PREPA 2</t>
  </si>
  <si>
    <t xml:space="preserve">  PREPA 5</t>
  </si>
  <si>
    <t xml:space="preserve">  PREPA 6</t>
  </si>
  <si>
    <t xml:space="preserve">  PREPA 7</t>
  </si>
  <si>
    <t xml:space="preserve">  PREPA 8</t>
  </si>
  <si>
    <t xml:space="preserve">  PREPA 9</t>
  </si>
  <si>
    <t xml:space="preserve">  PREPA 10</t>
  </si>
  <si>
    <t xml:space="preserve">  PREPA 11</t>
  </si>
  <si>
    <t xml:space="preserve">  PREPA 12</t>
  </si>
  <si>
    <t xml:space="preserve">  PREPA 13</t>
  </si>
  <si>
    <t xml:space="preserve">   PREPA 14</t>
  </si>
  <si>
    <t xml:space="preserve">  PREPA 15 *</t>
  </si>
  <si>
    <t xml:space="preserve">  ESCUELA </t>
  </si>
  <si>
    <t xml:space="preserve">   TEPIC</t>
  </si>
  <si>
    <t xml:space="preserve">  SANTIAGO </t>
  </si>
  <si>
    <t xml:space="preserve"> ACAPONETA</t>
  </si>
  <si>
    <t xml:space="preserve">  TECUALA</t>
  </si>
  <si>
    <t xml:space="preserve">  TUXPAN</t>
  </si>
  <si>
    <t xml:space="preserve">  IXTLAN</t>
  </si>
  <si>
    <t xml:space="preserve">  COMPOS-</t>
  </si>
  <si>
    <t xml:space="preserve">   AHUACA-</t>
  </si>
  <si>
    <t xml:space="preserve"> VALLE DE</t>
  </si>
  <si>
    <t xml:space="preserve">    RUIZ</t>
  </si>
  <si>
    <t xml:space="preserve">  SAN BLAS</t>
  </si>
  <si>
    <t xml:space="preserve">  DE MUSICA</t>
  </si>
  <si>
    <t xml:space="preserve">    EDO.</t>
  </si>
  <si>
    <t xml:space="preserve">  IXCUINTLA</t>
  </si>
  <si>
    <t xml:space="preserve">  TELA</t>
  </si>
  <si>
    <t xml:space="preserve">   TLAN</t>
  </si>
  <si>
    <t xml:space="preserve"> BANDERAS</t>
  </si>
  <si>
    <t xml:space="preserve">       *</t>
  </si>
  <si>
    <t>POBLACION ESCOLAR SEGUN MUNICIPIO DE NACIMIENTO DEL NIVEL POSGRADO POR ESCUELA,</t>
  </si>
  <si>
    <t>CUADRO Nº 18</t>
  </si>
  <si>
    <t xml:space="preserve">      M A E S T R I A</t>
  </si>
  <si>
    <t xml:space="preserve">EDUCACION </t>
  </si>
  <si>
    <t>HORTICULT.</t>
  </si>
  <si>
    <t>INV.</t>
  </si>
  <si>
    <t>NEGOCIOS</t>
  </si>
  <si>
    <t>ADM. Y DOC.</t>
  </si>
  <si>
    <t>CIR.</t>
  </si>
  <si>
    <t>GIN.</t>
  </si>
  <si>
    <t>ODONT.</t>
  </si>
  <si>
    <t>AREA SALUD</t>
  </si>
  <si>
    <t>GRAL.</t>
  </si>
  <si>
    <t>1º ING</t>
  </si>
  <si>
    <t>1º IN</t>
  </si>
  <si>
    <t xml:space="preserve">     *</t>
  </si>
  <si>
    <t xml:space="preserve">  ACAPONETA</t>
  </si>
  <si>
    <t xml:space="preserve">  AHUACATLAN</t>
  </si>
  <si>
    <t xml:space="preserve">  AMATLAN DE CAÑAS</t>
  </si>
  <si>
    <t xml:space="preserve">  COMPOSTELA</t>
  </si>
  <si>
    <t xml:space="preserve">  BAHIA DE BANDERAS</t>
  </si>
  <si>
    <t xml:space="preserve">  EL NAYAR</t>
  </si>
  <si>
    <t xml:space="preserve">  HUAJICORI</t>
  </si>
  <si>
    <t xml:space="preserve">  IXTLAN DEL RIO</t>
  </si>
  <si>
    <t xml:space="preserve">  JALA</t>
  </si>
  <si>
    <t xml:space="preserve">  LA YESCA</t>
  </si>
  <si>
    <t xml:space="preserve">  ROSAMORADA</t>
  </si>
  <si>
    <t xml:space="preserve">  RUIZ</t>
  </si>
  <si>
    <t xml:space="preserve">  SANTIAGO IXCUINTLA</t>
  </si>
  <si>
    <t xml:space="preserve">  STA. MARIA DEL ORO</t>
  </si>
  <si>
    <t xml:space="preserve">  SAN PEDRO LAGUNILLAS</t>
  </si>
  <si>
    <t xml:space="preserve">  TEPIC</t>
  </si>
  <si>
    <t xml:space="preserve">  XALISCO</t>
  </si>
  <si>
    <t>* NO PROPORCIONO LA INFORMACION</t>
  </si>
  <si>
    <t>POBLACION ESCOLAR SEGUN MUNICIPIO DE NACIMIENTO DEL NIVEL LICENCIATURA POR ESCUELA,</t>
  </si>
  <si>
    <t>CUADRO Nº 19</t>
  </si>
  <si>
    <t xml:space="preserve">       ESCUELA SUPERIOR DE CIENCIAS E INGENIERIAS</t>
  </si>
  <si>
    <t xml:space="preserve">       E  C  O  N  O  M  I  A</t>
  </si>
  <si>
    <t xml:space="preserve">ENFERM. </t>
  </si>
  <si>
    <t xml:space="preserve">           INGENIERIA   PESQUERA</t>
  </si>
  <si>
    <t>MATEMA-</t>
  </si>
  <si>
    <t xml:space="preserve"> MED. VET.</t>
  </si>
  <si>
    <t>PSICOL.</t>
  </si>
  <si>
    <t>CONTROL</t>
  </si>
  <si>
    <t>QUIM. F.</t>
  </si>
  <si>
    <t>MECA-</t>
  </si>
  <si>
    <t>INFOR.</t>
  </si>
  <si>
    <t>Y OBST.</t>
  </si>
  <si>
    <t>TICA</t>
  </si>
  <si>
    <t>Y ZOOTECNIA</t>
  </si>
  <si>
    <t>DE LA EDUCAC.</t>
  </si>
  <si>
    <t>ADMN.</t>
  </si>
  <si>
    <t>ESTAD.</t>
  </si>
  <si>
    <t>A. SUR</t>
  </si>
  <si>
    <t>E. PESQ.</t>
  </si>
  <si>
    <t>*</t>
  </si>
  <si>
    <t xml:space="preserve">  OTROS</t>
  </si>
  <si>
    <t>*  NO PROPORCIONO LA INFORMACION.</t>
  </si>
  <si>
    <t>POBLACION ESCOLAR SEGUN MUNICIPIO DE NACIMIENTO, DEL NIVEL MEDIO SUPERIOR POR ESCUELA DE PRIMER INGRESO Y REINGRESO. CICLO ESCOLAR 1997/1998.</t>
  </si>
  <si>
    <t>CUADRO No. 20</t>
  </si>
  <si>
    <t xml:space="preserve">  </t>
  </si>
  <si>
    <t xml:space="preserve">    PREPA 1</t>
  </si>
  <si>
    <t xml:space="preserve">    PREPA 2</t>
  </si>
  <si>
    <t xml:space="preserve">    PREPA 3</t>
  </si>
  <si>
    <t xml:space="preserve">    PREPA 4</t>
  </si>
  <si>
    <t xml:space="preserve">    PREPA 6</t>
  </si>
  <si>
    <t xml:space="preserve">    PREPA 7</t>
  </si>
  <si>
    <t xml:space="preserve">    PREPA 8</t>
  </si>
  <si>
    <t xml:space="preserve">    PREPA 9</t>
  </si>
  <si>
    <t xml:space="preserve">    PREPA 10</t>
  </si>
  <si>
    <t xml:space="preserve">    PREPA 11</t>
  </si>
  <si>
    <t xml:space="preserve">    PREPA 12</t>
  </si>
  <si>
    <t xml:space="preserve">    PREPA 13</t>
  </si>
  <si>
    <t xml:space="preserve">  PREPA 14</t>
  </si>
  <si>
    <t xml:space="preserve">      M U N I C I P I O </t>
  </si>
  <si>
    <t xml:space="preserve">   SANTIAGO </t>
  </si>
  <si>
    <t xml:space="preserve">    TECUALA</t>
  </si>
  <si>
    <t xml:space="preserve">   COMPOS-</t>
  </si>
  <si>
    <t xml:space="preserve">   VILLA HGO.</t>
  </si>
  <si>
    <t xml:space="preserve">   VALLE DE</t>
  </si>
  <si>
    <t xml:space="preserve">      RUIZ</t>
  </si>
  <si>
    <t xml:space="preserve">    SAN BLAS</t>
  </si>
  <si>
    <t xml:space="preserve">PUENTE DE </t>
  </si>
  <si>
    <t xml:space="preserve">      TEPIC</t>
  </si>
  <si>
    <t xml:space="preserve"> DE MUSICA</t>
  </si>
  <si>
    <t>MPIO.</t>
  </si>
  <si>
    <t xml:space="preserve">   IXCUINTLA</t>
  </si>
  <si>
    <t xml:space="preserve">   TELA</t>
  </si>
  <si>
    <t xml:space="preserve">   BANDERAS</t>
  </si>
  <si>
    <t>CAMOTLAN</t>
  </si>
  <si>
    <t>REING.</t>
  </si>
  <si>
    <t xml:space="preserve">  SANTIAGO IXCUNTLA</t>
  </si>
  <si>
    <t xml:space="preserve">  SANTA MARIA DEL ORO</t>
  </si>
  <si>
    <t>POBLACION ESCOLAR SEGUN MUNICIPIO DONDE CURSARON EL ANTECEDENTE DE ESTUDIO DEL NIVEL POSGRADO POR ESCUELA,</t>
  </si>
  <si>
    <t>DE PRIMER INGRESO Y REINGRESO.  CICLO ESCOLAR 1997/1998.</t>
  </si>
  <si>
    <t>CUADRO Nº 21</t>
  </si>
  <si>
    <t xml:space="preserve">   ESPECIALIDAD</t>
  </si>
  <si>
    <t>ADMON. Y DOC.</t>
  </si>
  <si>
    <t xml:space="preserve">CIRUGIA </t>
  </si>
  <si>
    <t>AGRICOL.</t>
  </si>
  <si>
    <t>EDUCA-</t>
  </si>
  <si>
    <t>TIVA</t>
  </si>
  <si>
    <t xml:space="preserve">1º ING. </t>
  </si>
  <si>
    <t xml:space="preserve">   *</t>
  </si>
  <si>
    <t>POBLACION ESCOLAR SEGUN MUNICIPIO DONDE CURSARON EL ANTECEDENTE DE ESTUDIO DEL NIVEL LICENCIATURA POR ESCUELA,</t>
  </si>
  <si>
    <t>CUADRO Nº 22</t>
  </si>
  <si>
    <t>CIENCIAS DE EDUC.</t>
  </si>
  <si>
    <t xml:space="preserve">          CIENCIAS E INGENIERIAS</t>
  </si>
  <si>
    <t xml:space="preserve">E C O N O M I A </t>
  </si>
  <si>
    <t xml:space="preserve">ENFERMERIA </t>
  </si>
  <si>
    <t>INGENIERIA   PESQUERA</t>
  </si>
  <si>
    <t>CIENCIAS DE</t>
  </si>
  <si>
    <t>ING. Q.</t>
  </si>
  <si>
    <t xml:space="preserve">ING.CON. </t>
  </si>
  <si>
    <t>QUIM.</t>
  </si>
  <si>
    <t>ECONOMIA</t>
  </si>
  <si>
    <t>INF. Y ESTAD.</t>
  </si>
  <si>
    <t>TRONCO</t>
  </si>
  <si>
    <t>REC.</t>
  </si>
  <si>
    <t>TICAS</t>
  </si>
  <si>
    <t>LA EDUC.</t>
  </si>
  <si>
    <t>INDST.</t>
  </si>
  <si>
    <t>ELECT.</t>
  </si>
  <si>
    <t>MECN.</t>
  </si>
  <si>
    <t>U. SUR</t>
  </si>
  <si>
    <t>COMUN</t>
  </si>
  <si>
    <t>CAP.</t>
  </si>
  <si>
    <t>ACUA.</t>
  </si>
  <si>
    <t>RE.</t>
  </si>
  <si>
    <t xml:space="preserve">  SANTIAGO IXC.</t>
  </si>
  <si>
    <t xml:space="preserve">  SAN PEDRO LAG.</t>
  </si>
  <si>
    <t xml:space="preserve">POBLACION ESCOLAR SEGUN MUNICIPIO DONDE CURSARON EL ANTECEDENTE DE ESTUDIO, </t>
  </si>
  <si>
    <t xml:space="preserve">POBLACION ESCOLAR SEGÚN MUNICIPIO DONDE CURSARON EL ANTECEDENTE DE ESTUDIO, DEL NIVEL MEDIO SUPERIOR POR ESCUELA DE PRIMER INGRESO Y REINGRESO. </t>
  </si>
  <si>
    <t>DEL NIVEL MEDIO SUPERIOR POR ESCUELA DE PRIMER INGRESO Y REINGRESO. CICLO ESCOLAR 1997/1998.</t>
  </si>
  <si>
    <t>CUADRO NO. 23</t>
  </si>
  <si>
    <t>CUADRO No. 23</t>
  </si>
  <si>
    <t>DE MUSICA</t>
  </si>
  <si>
    <t xml:space="preserve"> MPIO.</t>
  </si>
  <si>
    <t>CUADRO No. 24</t>
  </si>
  <si>
    <t xml:space="preserve">       UAN-DPDU</t>
  </si>
  <si>
    <t>CUADRO No. 25</t>
  </si>
  <si>
    <t>CUADRO No. 26</t>
  </si>
  <si>
    <t xml:space="preserve">POBLACION </t>
  </si>
  <si>
    <t>CUADRO No. 27</t>
  </si>
  <si>
    <t>INDICE</t>
  </si>
  <si>
    <t>CUADRO No. 29</t>
  </si>
  <si>
    <t>CUADRO No. 30</t>
  </si>
  <si>
    <t>CUADRO No. 31</t>
  </si>
  <si>
    <t xml:space="preserve">   ENFERMERIA Y OBSTETRICIA</t>
  </si>
  <si>
    <t>CUADRO No. 32</t>
  </si>
  <si>
    <t>CUADRO No. 33</t>
  </si>
  <si>
    <t>CUADRO No. 34</t>
  </si>
  <si>
    <t>CUADRO No. 35</t>
  </si>
  <si>
    <t>CUADRO No. 28</t>
  </si>
  <si>
    <t>MANUAL DE ESTADISTICAS BASICAS No. 18</t>
  </si>
  <si>
    <t>1997 - 1998</t>
  </si>
  <si>
    <t>CUADRO No. 36</t>
  </si>
  <si>
    <t>CUADRO No. 37</t>
  </si>
  <si>
    <t>CUADRO No. 38</t>
  </si>
  <si>
    <t>CUADRO No. 39</t>
  </si>
  <si>
    <t>CUADRO No. 40</t>
  </si>
  <si>
    <t>CUADRO No. 41</t>
  </si>
  <si>
    <t>Pág.</t>
  </si>
  <si>
    <t>INTRODUCCION</t>
  </si>
  <si>
    <t>PRIMERA PARTE.- CUADROS ESTADÍSITICOS</t>
  </si>
  <si>
    <t>CUADRO No. 1</t>
  </si>
  <si>
    <t>CUADRO No. 12</t>
  </si>
  <si>
    <t>CUADRO No. 13</t>
  </si>
  <si>
    <t>CUADRO No. 15</t>
  </si>
  <si>
    <t>CUADRO No. 16</t>
  </si>
  <si>
    <t>CUADRO No. 18</t>
  </si>
  <si>
    <t>CUADRO No. 19</t>
  </si>
  <si>
    <t>CUADRO No. 21</t>
  </si>
  <si>
    <t>CUADRO No. 22</t>
  </si>
  <si>
    <t>CUADRO No.1</t>
  </si>
  <si>
    <t xml:space="preserve">   AGRICULTURA *</t>
  </si>
  <si>
    <t xml:space="preserve">         CONTROL Y COMPUTACION</t>
  </si>
  <si>
    <t xml:space="preserve">         ELECTRONICA</t>
  </si>
  <si>
    <t xml:space="preserve">         QUIMICO INDUSTRIAL</t>
  </si>
  <si>
    <t xml:space="preserve">         QUIMICO FARMACO-BIOLOGO</t>
  </si>
  <si>
    <t xml:space="preserve">         MECANICA</t>
  </si>
  <si>
    <t xml:space="preserve">         TRONCO COMUN</t>
  </si>
  <si>
    <t xml:space="preserve">         ADMINISTRACION</t>
  </si>
  <si>
    <t xml:space="preserve">         CONTADURIA</t>
  </si>
  <si>
    <t xml:space="preserve">         ECONOMIA</t>
  </si>
  <si>
    <t xml:space="preserve">         INFORMATICA Y ESTADISTICAS</t>
  </si>
  <si>
    <t xml:space="preserve">         INFORMATICA Y ESTA. (U.A.SUR)</t>
  </si>
  <si>
    <t xml:space="preserve">         TECNOLOGIAS DE CAPTURAS</t>
  </si>
  <si>
    <t xml:space="preserve">         RECURSOS ACUATICOS</t>
  </si>
  <si>
    <t xml:space="preserve">         ADMON. DE EMPRESAS PESQUERAS</t>
  </si>
  <si>
    <t xml:space="preserve">   PREPA No. 1  TEPIC</t>
  </si>
  <si>
    <t xml:space="preserve">   PREPA No. 2  SANTIAGO IXCUINTLA</t>
  </si>
  <si>
    <t xml:space="preserve">   PREPA No. 3  ACAPONETA</t>
  </si>
  <si>
    <t xml:space="preserve">   PREPA No. 4  TECUALA</t>
  </si>
  <si>
    <t xml:space="preserve">   PREPA No. 5  TUXPAN</t>
  </si>
  <si>
    <t xml:space="preserve">   PREPA No. 6  IXTLAN DEL RIO</t>
  </si>
  <si>
    <t xml:space="preserve">   PREPA No. 7  COMPOSTELA</t>
  </si>
  <si>
    <t xml:space="preserve">   PREPA No. 8  AHUACATLAN</t>
  </si>
  <si>
    <t xml:space="preserve">   PREPA No. 9  VILLA HIDALGO</t>
  </si>
  <si>
    <t xml:space="preserve">   PREPA No. 10 VALLE DE BANDERAS</t>
  </si>
  <si>
    <t xml:space="preserve">   PREPA No. 11 RUIZ</t>
  </si>
  <si>
    <t xml:space="preserve">   PREPA No. 12 SAN BLAS</t>
  </si>
  <si>
    <t xml:space="preserve">   PREPA No. 13 TEPIC</t>
  </si>
  <si>
    <t xml:space="preserve">   PREPA No. 14 TEPIC</t>
  </si>
  <si>
    <t xml:space="preserve">   PREPA No. 15 PUENTE DE CAMOTLAN </t>
  </si>
  <si>
    <t xml:space="preserve">   MUSICA**</t>
  </si>
  <si>
    <t>*CORRESPONDEN AL TRONCO COMUN PARA ESTE CICLO ESCOLAR.</t>
  </si>
  <si>
    <t>** CORRESPONDE A INSTRUCTOR DE MÚSICA (MEDIA TERMINAL)</t>
  </si>
  <si>
    <t>*** INCLUYE 34 ALUMNOS DEL SISTEMA SEMIESCOLARIZADO (23 HOMBRES Y 11 MUJERES)</t>
  </si>
  <si>
    <t>**** INCLUYE 36 ALUMNAS DEL CURSO COMPLEMENTARIO</t>
  </si>
  <si>
    <t xml:space="preserve">         CIENCIAS DE LA EDUCACION</t>
  </si>
  <si>
    <t xml:space="preserve">         PSICOLOGIA EDUCATIVA</t>
  </si>
  <si>
    <t>% RESPECTO A LA</t>
  </si>
  <si>
    <t>POBLACION ESCOLAR DE LA UNIVERSIDAD Y DISTRIBUCIONPORCENTUAL DE LA MATRICULA POR ESCUELA.</t>
  </si>
  <si>
    <t>CICLO ESCOLAR 1997/1998</t>
  </si>
  <si>
    <t>INSCRITOS  EN</t>
  </si>
  <si>
    <t>LA UAN</t>
  </si>
  <si>
    <t>ASPIRANTES</t>
  </si>
  <si>
    <t>ACEPTACION</t>
  </si>
  <si>
    <t xml:space="preserve">INDICE DE </t>
  </si>
  <si>
    <t>S U M A</t>
  </si>
  <si>
    <t>PRIMERO</t>
  </si>
  <si>
    <t>TERCERO</t>
  </si>
  <si>
    <t>CUARTO</t>
  </si>
  <si>
    <t>QUINTO</t>
  </si>
  <si>
    <t>H</t>
  </si>
  <si>
    <t>M</t>
  </si>
  <si>
    <t>UNIVERSIDAD AUTONOMA DE NAYARIT</t>
  </si>
  <si>
    <t>ASPIRANTES, INSCRITOS E INDICE DE ACEPTACION A PRIMER GRADO EN POSGRADO,</t>
  </si>
  <si>
    <t>LICENCIATURA Y MEDIO SUPERIOR CICLO ESCOLAR 1997/1998.</t>
  </si>
  <si>
    <t>CUADRO No. 2</t>
  </si>
  <si>
    <t>NIVEL Y ESCUELA</t>
  </si>
  <si>
    <t>A</t>
  </si>
  <si>
    <t>B</t>
  </si>
  <si>
    <t>C</t>
  </si>
  <si>
    <t>UNIVERSIDAD</t>
  </si>
  <si>
    <t>NIVEL POSGRADO</t>
  </si>
  <si>
    <t>DOCTORADO</t>
  </si>
  <si>
    <t xml:space="preserve">  CIENCIAS AGRICOLAS Y FORESTALES</t>
  </si>
  <si>
    <t xml:space="preserve">  CIENCIAS PECUARIAS</t>
  </si>
  <si>
    <t xml:space="preserve">MAESTRIA </t>
  </si>
  <si>
    <t xml:space="preserve">  CIENCIAS AMBIENTALES</t>
  </si>
  <si>
    <t xml:space="preserve">  CIENCIAS ODONTOLOGICAS</t>
  </si>
  <si>
    <t xml:space="preserve">  DERECHO PUBLICO</t>
  </si>
  <si>
    <t xml:space="preserve">  EDUCACION SUPERIOR</t>
  </si>
  <si>
    <t xml:space="preserve">  INVESTIGACION EDUCATIVA *</t>
  </si>
  <si>
    <t xml:space="preserve">  HORTICULTURA TROPICAL</t>
  </si>
  <si>
    <t xml:space="preserve">  NEGOCIOS Y ESTUDIOS ECONOMICOS</t>
  </si>
  <si>
    <t>ESPECIALIDAD</t>
  </si>
  <si>
    <t xml:space="preserve">  ANESTESIOLOGIA</t>
  </si>
  <si>
    <t xml:space="preserve">  CIRUGIA BUCAL</t>
  </si>
  <si>
    <t xml:space="preserve">  CIRUGIA GENERAL</t>
  </si>
  <si>
    <t xml:space="preserve">  GINECOLOGIA Y OBSTETRICIA</t>
  </si>
  <si>
    <t xml:space="preserve">  MEDICINA INTERNA</t>
  </si>
  <si>
    <t xml:space="preserve">  PEDIATRIA</t>
  </si>
  <si>
    <t xml:space="preserve">  PERIODONCIA</t>
  </si>
  <si>
    <t>NIVEL LICENCIATURA</t>
  </si>
  <si>
    <t xml:space="preserve">  AGRICULTURA</t>
  </si>
  <si>
    <t xml:space="preserve">  CIENCIAS DE LA EDUCACION</t>
  </si>
  <si>
    <t xml:space="preserve">  PSICOLOGIA EDUCATIVA</t>
  </si>
  <si>
    <t xml:space="preserve">  CIENCIAS E INGENIERIAS</t>
  </si>
  <si>
    <t xml:space="preserve">  CONTROL Y COMPUTACION</t>
  </si>
  <si>
    <t xml:space="preserve">  ELECTRONICA</t>
  </si>
  <si>
    <t xml:space="preserve">  MECANICA</t>
  </si>
  <si>
    <t xml:space="preserve">  QUIMICO FARMACO-BIOLOGO</t>
  </si>
  <si>
    <t xml:space="preserve">  QUIMICO INDUSTRIAL</t>
  </si>
  <si>
    <t xml:space="preserve">  COMERCIO Y ADMINISTRACION</t>
  </si>
  <si>
    <t xml:space="preserve">  DERECHO</t>
  </si>
  <si>
    <t xml:space="preserve">  ECONOMIA</t>
  </si>
  <si>
    <t xml:space="preserve">  INF. Y EST. (UNIDAD ACAD. SUR)</t>
  </si>
  <si>
    <t xml:space="preserve">  ENFERMERIA Y OBSTETRICIA</t>
  </si>
  <si>
    <t xml:space="preserve">  INGENIERIA PESQUERA</t>
  </si>
  <si>
    <t xml:space="preserve">  MATEMATICAS</t>
  </si>
  <si>
    <t xml:space="preserve">  MEDICINA HUMANA</t>
  </si>
  <si>
    <t xml:space="preserve">  MEDICINA VETERINARIA Y ZOOTEC.</t>
  </si>
  <si>
    <t xml:space="preserve">  ODONTOLOGIA</t>
  </si>
  <si>
    <t xml:space="preserve">  TURISMO</t>
  </si>
  <si>
    <t>NIVEL MEDIO SUPERIOR</t>
  </si>
  <si>
    <t xml:space="preserve">  PREPA. Nº 1 TEPIC</t>
  </si>
  <si>
    <t xml:space="preserve">  PREPA. Nº 2 SANTIAGO IXCUINTLA</t>
  </si>
  <si>
    <t xml:space="preserve">  PREPA. Nº 3 ACAPONETA</t>
  </si>
  <si>
    <t xml:space="preserve">  PREPA. Nº 4 TECUALA</t>
  </si>
  <si>
    <t xml:space="preserve">  PREPA. Nº 5 TUXPAN</t>
  </si>
  <si>
    <t xml:space="preserve">  PREPA. Nº 6 IXTLAN DEL RIO</t>
  </si>
  <si>
    <t xml:space="preserve">  PREPA. Nº 7 COMPOSTELA</t>
  </si>
  <si>
    <t xml:space="preserve">  PREPA. Nº 8 AHUACATLAN</t>
  </si>
  <si>
    <t xml:space="preserve">  PREPA. Nº 9 VILLA HIDALGO</t>
  </si>
  <si>
    <t xml:space="preserve">  PREPA. Nº 10 VALLE DE BANDERAS</t>
  </si>
  <si>
    <t xml:space="preserve">  PREPA. Nº 11 RUIZ</t>
  </si>
  <si>
    <t xml:space="preserve">  PREPA. Nº 12 SAN BLAS</t>
  </si>
  <si>
    <t xml:space="preserve">  PREPA. Nº 13 TEPIC</t>
  </si>
  <si>
    <t xml:space="preserve">  PREPA. Nº 14 TEPIC</t>
  </si>
  <si>
    <t xml:space="preserve">  PREPA. Nº 15 PUENTE DE CAMOTLAN</t>
  </si>
  <si>
    <t xml:space="preserve">  MUSICA</t>
  </si>
  <si>
    <t>A: DONDE SE ENCUENTRA LA INSTITUCION.</t>
  </si>
  <si>
    <t>UAN-DPDU</t>
  </si>
  <si>
    <t>B: ASPIRANTES Y ESTUDIANTES PROVENIENTES DE OTRAS ENTIDADES FEDERATIVAS.</t>
  </si>
  <si>
    <t>C: ASPIRANTES Y ESTUDIANTES PROVENIENTES DE OTROS PAISES.</t>
  </si>
  <si>
    <t>HASTA 15</t>
  </si>
  <si>
    <t xml:space="preserve"> P R I M E R O</t>
  </si>
  <si>
    <t xml:space="preserve"> S  E  G  U  N  D  O</t>
  </si>
  <si>
    <t xml:space="preserve"> T  E  R  C  E  R  O</t>
  </si>
  <si>
    <t>C  U  A  R  T  O</t>
  </si>
  <si>
    <t>Q  U  I  N  T  O</t>
  </si>
  <si>
    <t xml:space="preserve">    T  O  T  A  L </t>
  </si>
  <si>
    <t>EGRESADOS  1996/1997</t>
  </si>
  <si>
    <t xml:space="preserve">POBLACION ESCOLAR POR SEXO, GRADO, ESCUELA  DEL NIVEL POSGRADO Y SUPERIOR. CICLO ESCOLAR 1997/1998. </t>
  </si>
  <si>
    <t>CUADRO No. 3</t>
  </si>
  <si>
    <t/>
  </si>
  <si>
    <t xml:space="preserve"> </t>
  </si>
  <si>
    <t xml:space="preserve">  NIVEL  Y  ESCUELA</t>
  </si>
  <si>
    <t xml:space="preserve"> TOTAL</t>
  </si>
  <si>
    <t>TOTAL</t>
  </si>
  <si>
    <t xml:space="preserve">   H</t>
  </si>
  <si>
    <t xml:space="preserve">   M</t>
  </si>
  <si>
    <t xml:space="preserve">    H</t>
  </si>
  <si>
    <t xml:space="preserve">    M</t>
  </si>
  <si>
    <t xml:space="preserve">  NIVEL SUPERIOR</t>
  </si>
  <si>
    <t xml:space="preserve">  NIVEL POSGRADO</t>
  </si>
  <si>
    <t xml:space="preserve">  DOCTORADO</t>
  </si>
  <si>
    <t xml:space="preserve">   CIENCIAS AGRICOLAS Y FORESTALES</t>
  </si>
  <si>
    <t xml:space="preserve">   CIENCIAS PECUARIAS</t>
  </si>
  <si>
    <t xml:space="preserve">  MAESTRIA</t>
  </si>
  <si>
    <t xml:space="preserve">   CIENCIAS AMBIENTALES</t>
  </si>
  <si>
    <t xml:space="preserve">   CIENCIAS ODONTOLOGICAS</t>
  </si>
  <si>
    <t xml:space="preserve">   DERECHO PUBLICO</t>
  </si>
  <si>
    <t xml:space="preserve">   EDUCACION SUPERIOR</t>
  </si>
  <si>
    <t xml:space="preserve">   HORTICULTURA TROPICAL</t>
  </si>
  <si>
    <t xml:space="preserve">   INVESTIGACION EDUCATIVA</t>
  </si>
  <si>
    <t xml:space="preserve">   NEGOCIOS Y ESTUDIOS ECONOMICOS</t>
  </si>
  <si>
    <t xml:space="preserve">  ESPECIALIDAD</t>
  </si>
  <si>
    <t>TITULADOS POR SEXO, EN LAS ESCUELAS DEL NIVEL POSGRADO, LICENCIATURA Y MEDIO TERMINAL DEL CICLO ESCOLAR 1996/1997.</t>
  </si>
  <si>
    <t>DISTRIBUCION DE PRESTADORES DE SERVICIO SOCIAL, POR NIVEL DE ESTUDIOS DEL 1o. DE ENERO AL 29 DE DICIEMBRE DE 1997.</t>
  </si>
  <si>
    <t>NUMERO DE COMPUTADORAS Y PROPORCION POR ALUMNOS, CLASIFICADOS POR NIVEL EDUCATIVO Y ESCUELA. CICLO ESCOLAR 1997/1998.</t>
  </si>
  <si>
    <t>EXISTENCIA DE LIBROS EN LA U.A.N. Y PROPORCION POR ALUMNO, CLASIFICADOS POR NIVEL EDUCATIVO Y ESCUELA. ENERO-DICIEMBRE DE 1997.</t>
  </si>
  <si>
    <t>POBLACION ESCOLAR DEL NIVEL LICENCIATURA, SEGÚN ESTADO CIVIL, DEPENDIENTES ECONOMICOS Y VIVIENDA QUE OCUPA. CICLO ESCOLAR 1997/1998.</t>
  </si>
  <si>
    <t>CUADRO No. 36-A</t>
  </si>
  <si>
    <t>POBLACION ESCOLAR DEL NIVEL MEDIO SUPERIOR, SEGÚN ESTADO CIVIL, DEPENDIENTES ECONOMICOS Y VIVIENDA QUE OCUPA. CICLO ESCOLAR 1997/1998.</t>
  </si>
  <si>
    <t>POBLACION ESCOLAR DEL NIVEL LICENCIATURA EN RELACION CON EL TRABAJO Y ESTUDIO SEGÚN SECTOR PRODUCTIVO. CICLO ESCOLAR 1997/1998.</t>
  </si>
  <si>
    <t>CUADRO No. 37-A</t>
  </si>
  <si>
    <t>POBLACION ESCOLAR DEL NIVEL MEDIO SUPERIOR EN RELACION CON EL TRABAJO Y ESTUDIO SEGÚN SECTOR PRODUCTIVO. CICLO ESCOLAR 1997/1998.</t>
  </si>
  <si>
    <t>CUADRO No. 38-A</t>
  </si>
  <si>
    <t>MEDIOS  DE TRANSPORTE QUE UTILIZA LA POBLACION ESCOLAR DEL NIVEL LICENCIATURA. CICLO ESCOLAR 1997/1998.</t>
  </si>
  <si>
    <t>MEDIOS DE TRANSPORTE QUE UTILIZA LA POBLACION ESCOLAR DEL NIVEL MEDIO SUPERIOR. CICLO ESCOLAR 1997/1998.</t>
  </si>
  <si>
    <t>ESCOLARIDAD ALCANZADA DE LOS PADRES POBLACION ESCOLAR DEL NIVEL LICENCIATURA. CICLO ESCOLAR 1997/1998.</t>
  </si>
  <si>
    <t>CUADRO No. 39-A</t>
  </si>
  <si>
    <t>NIVEL DE ESTUDIOS DE LOS PADRES DE LA POBLACION ESCOLAR DEL NIVEL MEDIO SUPERIOR. CICLO ESCOLAR 1997/1998.</t>
  </si>
  <si>
    <t>ALUMNOS BECADOS POR NIVEL ESCUELA Y SEXO, SEGÚN TIPO DE BECA OTORGADA. CICLO ESCOLAR 1997/1998.</t>
  </si>
  <si>
    <t>POBLACION ESCOLAR, NUMERO DE MAESTROS Y PROMEDIO DE ALUMNOS POR MAESTRO. CICLO ESCOLAR 1997/1998.</t>
  </si>
  <si>
    <t>CUADRO No. 41-A</t>
  </si>
  <si>
    <t>GRADO ACADEMICO DEL PERSONAL DOCENTE POR NIVEL LICENCIATURA. CICLO ESCOLAR 1997/1998.</t>
  </si>
  <si>
    <t>GRADO ACADEMICO DEL PERSONAL DOCENTE POR NIVEL CATEGORIA. CICLO ESCOLAR 1997/1998.</t>
  </si>
  <si>
    <t>PERSONAL DIRECTIVO, DOCENTE, ADMINISTRATIVO, DE INTENDENCIA Y MANTENIMIENTO, POR SEXO, NIVEL Y LICENCIATURA POR ESCUELA. CICLO ESCOLAR 1997/1998.</t>
  </si>
  <si>
    <t>PERSONAL DIRECTIVO, DOCENTE, ADMINISTRATIVO, DE INTENDENCIA Y MANTENIMIENTO, DISTRIBUIDOS POR FUNCION Y DEPENDENCIA UNIVERSITARIA. CICLO ESCOLAR 1997/1998.</t>
  </si>
  <si>
    <t>PERSONAL DIRECTIVO, DOCENTE, ADMINISTRATIVO, DE INTENDENCIA Y MANTENIMIENTO, POR SEXO, NIVEL MEDIO SUPERIOR POR ESCUELA. CICLO ESCOLAR 1997/1998.</t>
  </si>
  <si>
    <t>PERSONAL DIRECTIVO, DOCENTE, ADMINISTRATIVO Y DE INTENDENCIA Y MANTENIMIENTO, POR SEXO Y DEPENDENCIA UNIVERSITARIA.CICLO ESCOLAR 1997/1998.</t>
  </si>
  <si>
    <t>PERSONAL DIRECTIVO, DOCENTE, ADMINISTRATIVO, DE INTENDENCIA Y MANTENIMIENTO, POR SEXO NIVEL Y DEPENDENCIA. CICLO ESCOLAR 1997/1998.</t>
  </si>
  <si>
    <t xml:space="preserve">   ANESTESIOLOGIA</t>
  </si>
  <si>
    <t xml:space="preserve">   CIRUGIA BUCAL</t>
  </si>
  <si>
    <t xml:space="preserve">   CIRUGIA GENERAL</t>
  </si>
  <si>
    <t xml:space="preserve">   GINECOLOGIA Y OBSTETRICIA</t>
  </si>
  <si>
    <t xml:space="preserve">   MEDICINA INTERNA</t>
  </si>
  <si>
    <t xml:space="preserve">   PEDIATRIA</t>
  </si>
  <si>
    <t xml:space="preserve">   PERIODONCIA</t>
  </si>
  <si>
    <t xml:space="preserve">  NIVEL LICENCIATURA</t>
  </si>
  <si>
    <t xml:space="preserve">   AGRICULTURA*</t>
  </si>
  <si>
    <t xml:space="preserve">   CIENCIAS DE LA EDUCACION</t>
  </si>
  <si>
    <t xml:space="preserve">    CIENCIAS DE LA EDUCACION</t>
  </si>
  <si>
    <t xml:space="preserve">    PSICOLOGIA EDUCATIVA</t>
  </si>
  <si>
    <t xml:space="preserve">   CIENCIAS E INGENIERIAS</t>
  </si>
  <si>
    <t xml:space="preserve">    CONTROL Y COMPUTACION</t>
  </si>
  <si>
    <t xml:space="preserve">    ELECTRONICA</t>
  </si>
  <si>
    <t xml:space="preserve">    QUIMICO INDUSTRIAL</t>
  </si>
  <si>
    <t xml:space="preserve">    QUIMICO FARMACO-BIOLOGO</t>
  </si>
  <si>
    <t xml:space="preserve">    MECANICA</t>
  </si>
  <si>
    <t xml:space="preserve">   COMERCIO Y ADMINISTRACION</t>
  </si>
  <si>
    <t xml:space="preserve">    TRONCO COMUN**</t>
  </si>
  <si>
    <t xml:space="preserve">    ADMINISTRACION</t>
  </si>
  <si>
    <t xml:space="preserve">    CONTADURIA</t>
  </si>
  <si>
    <t xml:space="preserve">   DERECHO</t>
  </si>
  <si>
    <t xml:space="preserve">   ECONOMIA</t>
  </si>
  <si>
    <t xml:space="preserve">    ECONOMIA</t>
  </si>
  <si>
    <t xml:space="preserve">    INFORMATICA Y ESTADISTICAS</t>
  </si>
  <si>
    <t xml:space="preserve">    INFORMATICA Y ESTAD. (UNIDAD SUR)</t>
  </si>
  <si>
    <t xml:space="preserve">   ENFERMERIA Y OBSTETRICIA ***</t>
  </si>
  <si>
    <t xml:space="preserve">   INGENIERIA PESQUERA</t>
  </si>
  <si>
    <t xml:space="preserve">    TECNOLOGIA DE CAPTURAS</t>
  </si>
  <si>
    <t xml:space="preserve">    RECURSOS ACUATICOS</t>
  </si>
  <si>
    <t xml:space="preserve">    ADMON. DE EMP. PESQUERAS</t>
  </si>
  <si>
    <t xml:space="preserve">   MATEMATICAS</t>
  </si>
  <si>
    <t xml:space="preserve">   MEDICINA HUMANA</t>
  </si>
  <si>
    <t xml:space="preserve">   MEDICINA VETERINARIA Y ZOOTECNIA</t>
  </si>
  <si>
    <t xml:space="preserve">   ODONTOLOGIA</t>
  </si>
  <si>
    <t xml:space="preserve">   TURISMO</t>
  </si>
  <si>
    <t>*     INCLUYE 34 ALUMNOS DEL SISTEMAS SEMIESCOLARIZADO 24 HOMBRES Y 10 MUJERES.</t>
  </si>
  <si>
    <t>**    CORRESPONDEN AL TRONCO COMUN EN CADA ESCUELA.</t>
  </si>
  <si>
    <t>***    INCLUYE 49 MUJERES DEL CURSO COMPLEMENTARIO.</t>
  </si>
  <si>
    <t>CUADRO No. 4</t>
  </si>
  <si>
    <t>POBLACION ESCOLAR POR SEXO, GRADO, ESCUELA DEL NIVEL MEDIO SUPERIOR. CICLO ESCOLAR 1997/1998.</t>
  </si>
  <si>
    <t xml:space="preserve">  NIVEL MEDIO SUPERIOR</t>
  </si>
  <si>
    <t xml:space="preserve">    PREPA No. 1  TEPIC</t>
  </si>
  <si>
    <t xml:space="preserve">    PREPA No. 2  SANTIAGO IXCUINTLA</t>
  </si>
  <si>
    <t xml:space="preserve">    PREPA No. 3  ACAPONETA</t>
  </si>
  <si>
    <t xml:space="preserve">    PREPA No. 4  TECUALA</t>
  </si>
  <si>
    <t xml:space="preserve">    PREPA No. 5  TUXPAN</t>
  </si>
  <si>
    <t xml:space="preserve">    PREPA No. 6  IXTLAN DEL RIO</t>
  </si>
  <si>
    <t xml:space="preserve">    PREPA No. 7  COMPOSTELA</t>
  </si>
  <si>
    <t xml:space="preserve">    PREPA No. 8  AHUACATLAN</t>
  </si>
  <si>
    <t xml:space="preserve">    PREPA No. 9  VILLA HIDALGO</t>
  </si>
  <si>
    <t xml:space="preserve">    PREPA No. 10 VALLE DE BANDERAS</t>
  </si>
  <si>
    <t xml:space="preserve">    PREPA No. 11 RUIZ</t>
  </si>
  <si>
    <t xml:space="preserve">    PREPA No. 12 SAN BLAS</t>
  </si>
  <si>
    <t xml:space="preserve">    PREPA No. 13 TEPIC</t>
  </si>
  <si>
    <t xml:space="preserve">    PREPA No. 14 TEPIC</t>
  </si>
  <si>
    <t xml:space="preserve">    PREPA No. 15 PUENTE DE CAMOTLAN </t>
  </si>
  <si>
    <t xml:space="preserve">    ENFERMERIA Y OBSTETRICIA</t>
  </si>
  <si>
    <t xml:space="preserve">    MUSICA *</t>
  </si>
  <si>
    <t>* CORRESPONDIENTE A INSTRUCTOR DE MUSICA (MEDIO TERMINAL)</t>
  </si>
  <si>
    <t>DISTRIBUCION PORCENTUAL DE ALUMNOS DE PRIMER GRADO, EN RELACION</t>
  </si>
  <si>
    <t>CON LA MATRICULA DE LA UNIVERSIDAD, DEL NIVEL POSGRADO Y SUPERIOR POR ESCUELA. CICLO ESCOLAR 1997/1998.</t>
  </si>
  <si>
    <t>CUADRO No. 5</t>
  </si>
  <si>
    <t>POBLACION</t>
  </si>
  <si>
    <t xml:space="preserve">   NUMERO DE</t>
  </si>
  <si>
    <t xml:space="preserve"> % RESPECTO </t>
  </si>
  <si>
    <t xml:space="preserve">% RESPECTO A </t>
  </si>
  <si>
    <t xml:space="preserve">% RESPECTO </t>
  </si>
  <si>
    <t xml:space="preserve"> % RESP. AL 1ER.</t>
  </si>
  <si>
    <t>ESCOLAR</t>
  </si>
  <si>
    <t xml:space="preserve">   ALUMNOS</t>
  </si>
  <si>
    <t xml:space="preserve">  UNIVERSIDAD</t>
  </si>
  <si>
    <t>LA ESCUELA</t>
  </si>
  <si>
    <t>AL NIVEL</t>
  </si>
  <si>
    <t>GRADO DEL NIVEL</t>
  </si>
  <si>
    <t xml:space="preserve">     CIENCIAS DE LA EDUCACION</t>
  </si>
  <si>
    <t xml:space="preserve">     PSICOLOGIA EDUCATIVA</t>
  </si>
  <si>
    <t xml:space="preserve">     CONTROL Y COMPUTACION</t>
  </si>
  <si>
    <t xml:space="preserve">     ELECTRONICA</t>
  </si>
  <si>
    <t xml:space="preserve">     MECANICA</t>
  </si>
  <si>
    <t xml:space="preserve">     QUIMICO FARMACO-BIOLOGO</t>
  </si>
  <si>
    <t xml:space="preserve">     QUIMICO INDUSTRIAL</t>
  </si>
  <si>
    <t xml:space="preserve">     TRONCO COMUN***</t>
  </si>
  <si>
    <t>**</t>
  </si>
  <si>
    <t xml:space="preserve">     ADMINISTRACION</t>
  </si>
  <si>
    <t xml:space="preserve">     CONTADURIA</t>
  </si>
  <si>
    <t xml:space="preserve">     ECONOMIA</t>
  </si>
  <si>
    <t xml:space="preserve">     INFORMATICA Y ESTADISTICAS</t>
  </si>
  <si>
    <t xml:space="preserve">     INF. Y EST. (UNIDAD ACAD. SUR)</t>
  </si>
  <si>
    <t xml:space="preserve">   ENFERMERIA Y OBSTETRICIA **</t>
  </si>
  <si>
    <t xml:space="preserve">     TECNOLOGIAS DE CAPTURAS</t>
  </si>
  <si>
    <t xml:space="preserve">     RECURSOS ACUATICOS</t>
  </si>
  <si>
    <t xml:space="preserve">     ADMON. EMPRESAS PESQUERAS</t>
  </si>
  <si>
    <t>*     INCLUYE 10 ALUMNOS DE PRIMER INGRESO DEL SISTEMA SEMIESCOLARIZADO.</t>
  </si>
  <si>
    <t xml:space="preserve">      UAN-DPDU</t>
  </si>
  <si>
    <t>**    INCLUYE 49 ALUMNOS DEL CURSO COMPLEMENTARIO (3 HOMBRES Y 46 MUJERES).</t>
  </si>
  <si>
    <t>***   CORRESPONDEN AL TRONCO COMUN EN CADA ESCUELA.</t>
  </si>
  <si>
    <t>CON LA MATRICULA DE LA UNIVERSIDAD, DEL NIVEL MEDIO SUPERIOR POR ESCUELA. CICLO ESCOLAR 1997/1998.</t>
  </si>
  <si>
    <t>CUADRO No. 6</t>
  </si>
  <si>
    <t xml:space="preserve">          P  R  I  M  E  R        G  R  A  D  O</t>
  </si>
  <si>
    <t>*  CORRESPONDE A INTRUCTOR DE MUSICA (MEDIO TERMINAL).</t>
  </si>
  <si>
    <t xml:space="preserve">        UAN-DPDU</t>
  </si>
  <si>
    <t>MATRICULA DEL NIVEL MEDIO SUPERIOR POR BACHILLERATO Y GRADO. CICLO ESCOLAR 1997/1998.</t>
  </si>
  <si>
    <t>CUADRO No. 7</t>
  </si>
  <si>
    <t xml:space="preserve">           TRONCO   COMUN</t>
  </si>
  <si>
    <t xml:space="preserve">                      B  A  C  H  I  L  L  E  R  A  T  O</t>
  </si>
  <si>
    <t xml:space="preserve">    POBLACION</t>
  </si>
  <si>
    <t>PRIMER</t>
  </si>
  <si>
    <t>SEGUNDO</t>
  </si>
  <si>
    <t xml:space="preserve">               T  E  R  C  E  R       G  R  A  D  O</t>
  </si>
  <si>
    <t xml:space="preserve">     ESCOLAR</t>
  </si>
  <si>
    <t>GRADO</t>
  </si>
  <si>
    <t xml:space="preserve">  FISICO-MATEM.</t>
  </si>
  <si>
    <t xml:space="preserve">   C. SOCIALES</t>
  </si>
  <si>
    <t xml:space="preserve">   C. BIOLOGICAS</t>
  </si>
  <si>
    <t xml:space="preserve">    PREPA No. 8  AHUCATLAN</t>
  </si>
  <si>
    <t>POBLACION ESCOLAR DE PRIMER INGRESO, REINGRESO Y REPETIDOR, DEL</t>
  </si>
  <si>
    <t>NIVEL SUPERIOR, POR ESCUELA Y GRADO. CICLO ESCOLAR 1997/1998.</t>
  </si>
  <si>
    <t>CUADRO No. 8</t>
  </si>
  <si>
    <t xml:space="preserve">              S        U        M        A</t>
  </si>
  <si>
    <t xml:space="preserve"> P  R  I  M  E  R  O </t>
  </si>
  <si>
    <t xml:space="preserve">      S  E  G  U  N  D  O</t>
  </si>
  <si>
    <t xml:space="preserve">   T  E  R  C  E  R  O</t>
  </si>
  <si>
    <t xml:space="preserve">  C  U  A  R  T  O</t>
  </si>
  <si>
    <r>
      <t xml:space="preserve">Q  U  I  N  T  O    </t>
    </r>
    <r>
      <rPr>
        <b/>
        <i/>
        <sz val="8"/>
        <rFont val="Helv"/>
      </rPr>
      <t xml:space="preserve">     </t>
    </r>
  </si>
  <si>
    <t xml:space="preserve">  NIVEL  Y  ESCUELA  </t>
  </si>
  <si>
    <t>REIN-</t>
  </si>
  <si>
    <t>REPE-</t>
  </si>
  <si>
    <t>SUMA</t>
  </si>
  <si>
    <t xml:space="preserve">   SUMA</t>
  </si>
  <si>
    <t>INGRESO</t>
  </si>
  <si>
    <t>GRESO</t>
  </si>
  <si>
    <t>TIDOR</t>
  </si>
  <si>
    <t xml:space="preserve">    CIENCIAS AGRICOLAS Y FORESTALES</t>
  </si>
  <si>
    <t xml:space="preserve">    CIENCIAS PECUARIAS</t>
  </si>
  <si>
    <t xml:space="preserve">    CIENCIAS AMBIENTALES</t>
  </si>
  <si>
    <t xml:space="preserve">    CIENCIAS ODONTOLOGICAS</t>
  </si>
  <si>
    <t xml:space="preserve">    DERECHO PUBLICO </t>
  </si>
  <si>
    <t xml:space="preserve">    EDUCACION SUPERIOR</t>
  </si>
  <si>
    <t xml:space="preserve">    HORTICULTURA TROPICAL</t>
  </si>
  <si>
    <t xml:space="preserve">    INVESTIGACION EDUCATIVA</t>
  </si>
  <si>
    <t xml:space="preserve">    NEGOCIOS Y ESTUDIOS ECONOMICOS</t>
  </si>
  <si>
    <t xml:space="preserve">    ANESTESIOLOGIA</t>
  </si>
  <si>
    <t xml:space="preserve">    CIRUGIA BUCAL</t>
  </si>
  <si>
    <t xml:space="preserve">    CIRUGIA GENERAL</t>
  </si>
  <si>
    <t xml:space="preserve">    GINECOLOGIA Y OBSTETRICIA</t>
  </si>
  <si>
    <t xml:space="preserve">    MEDICINA INTERNA</t>
  </si>
  <si>
    <t xml:space="preserve">    PEDIATRIA</t>
  </si>
  <si>
    <t xml:space="preserve">    PERIODONCIA</t>
  </si>
  <si>
    <t xml:space="preserve">    AGRICULTURA  </t>
  </si>
  <si>
    <t xml:space="preserve">    CIENCIAS E INGENIERIAS</t>
  </si>
  <si>
    <t xml:space="preserve">    COMERCIO Y ADMINISTRACION</t>
  </si>
  <si>
    <t xml:space="preserve">     TRONCO COMUN</t>
  </si>
  <si>
    <t xml:space="preserve">    DERECHO</t>
  </si>
  <si>
    <t xml:space="preserve">     INFORMATICA Y ESTADISTICA</t>
  </si>
  <si>
    <t xml:space="preserve">     INFORM. Y EST. (UNIDAD SUR)</t>
  </si>
  <si>
    <t xml:space="preserve">    INGENIERIA PESQUERA</t>
  </si>
  <si>
    <t xml:space="preserve">    MATEMATICAS</t>
  </si>
  <si>
    <t xml:space="preserve">    MEDICINA HUMANA</t>
  </si>
  <si>
    <t xml:space="preserve">    MEDICINA VETERINARIA Y ZOOTECNIA</t>
  </si>
  <si>
    <t xml:space="preserve">    ODONTOLOGIA</t>
  </si>
  <si>
    <t xml:space="preserve">    TURISMO</t>
  </si>
  <si>
    <t xml:space="preserve">           UAN-DPDU</t>
  </si>
  <si>
    <t>UAN-UIP</t>
  </si>
  <si>
    <t>POBLACION ESCOLAR DE PRIMER INGRESO, REINGRESO Y REPETIDOR DEL NIVEL MEDIO SUPERIOR, POR</t>
  </si>
  <si>
    <t>ESCUELA Y GRADO. CICLO ESCOLAR 1997/1998.</t>
  </si>
  <si>
    <t>CUADRO No. 9</t>
  </si>
  <si>
    <t xml:space="preserve">                     S        U        M        A</t>
  </si>
  <si>
    <t xml:space="preserve">     P  R  I  M  E  R  O </t>
  </si>
  <si>
    <t xml:space="preserve">               S  E  G  U  N  D  O</t>
  </si>
  <si>
    <t>POBLACION ESCOLAR DEL NIVEL POSGRADO Y SUPERIOR POR ESCUELA, EDAD Y SEXO. CICLO ESCOLAR 1997/1998.</t>
  </si>
  <si>
    <t>MATRICULA TOTAL, ALUMNOS DE PRIMER GRADO Y EGRESADOS POR SEXO DEL NIVEL MEDIO SUPERIOR Y ESCUELA. CICLO ESCOLAR 1997/1998.</t>
  </si>
  <si>
    <t>EGRESADOS DEL NIVEL MEDIO SUPERIOR, POR SEXO Y BACHILLERATO. CICLO ESCOLAR 1996/1997.</t>
  </si>
  <si>
    <t>POBLACION ESCOLAR DE LA UNIVERSIDAD Y DISTRIBUCION PORCENTUAL DE LA MATRICULA POR ESCUELA. CICLO ESCOLA 1997/1998.</t>
  </si>
  <si>
    <t>ASPIRANTES, INSCRITOS E INDICE DE ACEPTACION A PRIMER GRADO EN POSGRADO, LICENCIATURA Y MEDIO SUPERIOR. CICLO ESCOLAR 1997/1998.</t>
  </si>
  <si>
    <t>POBLACION ESCOLAR POR SEXO, GRADO, ESCUELA DEL NIVEL POSGRADO Y SUPERIOR. CICLO ESCOLAR 1997/1998.</t>
  </si>
  <si>
    <t>DISTRIBUCION PORCENTUAL DE ALUMNOS DE PRIMER GRADO, EN RELACION CON LA MATRICULA DE LA UNIVERSIDAD, DEL NIVEL POSGRADO Y SUPERIOR POR ESCUELA. CICLO ESCOLAR 1997/1998.</t>
  </si>
  <si>
    <t xml:space="preserve">     S  U  M  A</t>
  </si>
  <si>
    <t xml:space="preserve">    HASTA 15</t>
  </si>
  <si>
    <t>16</t>
  </si>
  <si>
    <t xml:space="preserve">         </t>
  </si>
  <si>
    <t>17</t>
  </si>
  <si>
    <t>18</t>
  </si>
  <si>
    <t xml:space="preserve">     19 </t>
  </si>
  <si>
    <t xml:space="preserve">    20 A 24</t>
  </si>
  <si>
    <t>25 O MAS</t>
  </si>
  <si>
    <t xml:space="preserve">  H</t>
  </si>
  <si>
    <t xml:space="preserve">  M</t>
  </si>
  <si>
    <t xml:space="preserve">    TRONCO COMUN</t>
  </si>
  <si>
    <t xml:space="preserve">    INFORM. Y ESTAD. (U. ACAD. SUR)</t>
  </si>
  <si>
    <t xml:space="preserve">    ADMON. DE EMPRESAS PESQUERAS</t>
  </si>
  <si>
    <t>*  INCLUYE ALUMNOS DEL SISTEMA SEMIESCOLARIZADO.</t>
  </si>
  <si>
    <t>** INCLUYE ALUMNAS DEL CURSO COMPLEMENTARIO.</t>
  </si>
  <si>
    <t>POBLACION ESCOLAR DEL NIVEL MEDIO SUPERIOR, ESCUELA, EDAD Y SEXO. CICLO ESCOLAR 1997/1998.</t>
  </si>
  <si>
    <t xml:space="preserve">    PREPA No. 10 VALLE DE BANDERAS </t>
  </si>
  <si>
    <t xml:space="preserve">    MUSICA</t>
  </si>
  <si>
    <t>POBLACION ESCOLAR, NUMERO DE GRUPOS Y PROMEDIO DE ALUMNOS POR GRUPO, DEL NIVEL POSGRADO Y SUPERIOR</t>
  </si>
  <si>
    <t>MATRICULA DE PRIMER GRADO POR NIVEL, ESCUELA, EDAD Y SEXO. CICLO 1992/1993.</t>
  </si>
  <si>
    <t>POR NIVEL, ESCUELA Y GRADO. CICLO ESCOLAR 1997/1998.</t>
  </si>
  <si>
    <t>PROM.</t>
  </si>
  <si>
    <t>PROM</t>
  </si>
  <si>
    <t>No.</t>
  </si>
  <si>
    <t>ALUMNOS</t>
  </si>
  <si>
    <t xml:space="preserve">No. </t>
  </si>
  <si>
    <t>GPOS.</t>
  </si>
  <si>
    <t>POR GPO.</t>
  </si>
  <si>
    <t xml:space="preserve">   DOCTORADO</t>
  </si>
  <si>
    <t xml:space="preserve">     CIENCIAS AGRICOLAS Y FORESTALES</t>
  </si>
  <si>
    <t xml:space="preserve">     CIENCIAS PECUARIAS</t>
  </si>
  <si>
    <t xml:space="preserve">   MAESTRIA</t>
  </si>
  <si>
    <t xml:space="preserve">     CIENCIAS AMBIENTALES</t>
  </si>
  <si>
    <t xml:space="preserve">     CIENCIAS ODONTOLOGICAS</t>
  </si>
  <si>
    <t xml:space="preserve">     DERECHO PUBLICO</t>
  </si>
  <si>
    <t xml:space="preserve">     EDUCACION SUPERIOR</t>
  </si>
  <si>
    <t xml:space="preserve">     HORTICULTURA TROPICAL</t>
  </si>
  <si>
    <t xml:space="preserve">     INVESTIGACION EDUCATIVA</t>
  </si>
  <si>
    <t xml:space="preserve">     NEGOCIOS Y ESTUDIOS ECONOMICOS</t>
  </si>
  <si>
    <t xml:space="preserve">     ANESTESIOLOGIA</t>
  </si>
  <si>
    <t xml:space="preserve">     CIRUGIA BUCAL</t>
  </si>
  <si>
    <t xml:space="preserve">     CIRUGIA GENERAL</t>
  </si>
  <si>
    <t xml:space="preserve">     GINECOLOGIA Y OBSTETRICIA</t>
  </si>
  <si>
    <t xml:space="preserve">     MEDICINA INTERNA</t>
  </si>
  <si>
    <t xml:space="preserve">     PEDIATRIA</t>
  </si>
  <si>
    <t xml:space="preserve">     PERIODONCIA</t>
  </si>
  <si>
    <t xml:space="preserve">   </t>
  </si>
  <si>
    <t xml:space="preserve">      CIENCIAS DE LA EDUCACION</t>
  </si>
  <si>
    <t xml:space="preserve">      PSICOLOGIA EDUCATIVA</t>
  </si>
  <si>
    <t xml:space="preserve">      ECONOMIA</t>
  </si>
  <si>
    <t xml:space="preserve">      INFORMATICA Y ESTADISTICA</t>
  </si>
  <si>
    <t xml:space="preserve">      INFORM. Y EST. (UNIDAD SUR)</t>
  </si>
  <si>
    <t xml:space="preserve">    ENFERMERIA Y OBSTETRICIA *</t>
  </si>
  <si>
    <t xml:space="preserve">    MATEMATICAS </t>
  </si>
  <si>
    <t>POBLACION ESCOLAR, NUMERO DE GRUPOS Y PROMEDIO DE ALUMNOS POR GRUPO, DEL NIVEL MEDIO SUPERIOR</t>
  </si>
  <si>
    <t>POR ESCUELA Y GRADO. CICLO ESCOLAR 1997/1998.</t>
  </si>
  <si>
    <t xml:space="preserve">                T  O  T  A  L </t>
  </si>
  <si>
    <t xml:space="preserve">               P R I M E R O</t>
  </si>
  <si>
    <t xml:space="preserve">             S  E  G  U  N  D  O</t>
  </si>
  <si>
    <t xml:space="preserve">             T  E  R  C  E  R  O</t>
  </si>
  <si>
    <t>PROMEDIO</t>
  </si>
  <si>
    <t xml:space="preserve">  No.</t>
  </si>
  <si>
    <t xml:space="preserve">  No. </t>
  </si>
  <si>
    <t xml:space="preserve">  GPOS.</t>
  </si>
  <si>
    <t xml:space="preserve">    PREPA No. 6 IXTLAN DEL RIO</t>
  </si>
  <si>
    <t xml:space="preserve">    PREPA No. 15 PUENTE DE CAMOTLAN</t>
  </si>
  <si>
    <t xml:space="preserve">   UAN-DPDU</t>
  </si>
  <si>
    <t>INDICES ABSOLUTOS Y RELATIVOS DE APROBACION, REPROBACION Y DESERCION</t>
  </si>
  <si>
    <t>ESCOLAR, POR NIVEL EDUCATIVO Y ESCUELA. CICLO ESCOLAR 1996/1997.</t>
  </si>
  <si>
    <t>CUADRO Nº 28</t>
  </si>
  <si>
    <t xml:space="preserve">    APROBACION</t>
  </si>
  <si>
    <t xml:space="preserve">          R E P R O B A C I O N</t>
  </si>
  <si>
    <t>DESERCION ESCOLAR</t>
  </si>
  <si>
    <t>PRESENT.</t>
  </si>
  <si>
    <t xml:space="preserve">ALUM. Q' NO PRESENTAN </t>
  </si>
  <si>
    <t xml:space="preserve">  NIVEL   Y  ESCUELA</t>
  </si>
  <si>
    <t>DE TODAS LAS</t>
  </si>
  <si>
    <t>DE 1 A 3</t>
  </si>
  <si>
    <t xml:space="preserve">MAS DE </t>
  </si>
  <si>
    <t xml:space="preserve">EXAMENES </t>
  </si>
  <si>
    <t xml:space="preserve"> INDICE</t>
  </si>
  <si>
    <t>NINGUN EXAMEN FINAL.</t>
  </si>
  <si>
    <t>MATERIAS</t>
  </si>
  <si>
    <t xml:space="preserve">       %</t>
  </si>
  <si>
    <t xml:space="preserve">      %</t>
  </si>
  <si>
    <t>3 MAT.</t>
  </si>
  <si>
    <t xml:space="preserve">     %</t>
  </si>
  <si>
    <t>FINALES</t>
  </si>
  <si>
    <t>%</t>
  </si>
  <si>
    <t xml:space="preserve">  ABSOLUTA</t>
  </si>
  <si>
    <t xml:space="preserve">  RELATIVA</t>
  </si>
  <si>
    <t xml:space="preserve">    DERECHO PUBLICO</t>
  </si>
  <si>
    <t xml:space="preserve">    ADMON. Y DOCENCIA AREA DE SALUD</t>
  </si>
  <si>
    <t xml:space="preserve">    EPIDEMIOLOGIA CLINICA</t>
  </si>
  <si>
    <t xml:space="preserve">    ENDODONCIA</t>
  </si>
  <si>
    <t xml:space="preserve">    CIENCIA DE LA EDUCACION</t>
  </si>
  <si>
    <t xml:space="preserve">       QUIMICO INDUSTRIAL</t>
  </si>
  <si>
    <t xml:space="preserve">       CONTROL Y COMPUTACION</t>
  </si>
  <si>
    <t xml:space="preserve">       ELECTRONICA</t>
  </si>
  <si>
    <t xml:space="preserve">       QUIMICO FARMACO-BIOLOGO</t>
  </si>
  <si>
    <t xml:space="preserve">       MECANICA</t>
  </si>
  <si>
    <t xml:space="preserve">       TRONCO COMUN</t>
  </si>
  <si>
    <t xml:space="preserve">       ADMINISTRACION</t>
  </si>
  <si>
    <t xml:space="preserve">       CONTADURIA</t>
  </si>
  <si>
    <t xml:space="preserve">    DERECHO </t>
  </si>
  <si>
    <t xml:space="preserve">      INFOR. Y ESTAD. (U. ACAD. SUR)</t>
  </si>
  <si>
    <t>CUADRO Nº 28-A</t>
  </si>
  <si>
    <t xml:space="preserve">             APROBACION</t>
  </si>
  <si>
    <t xml:space="preserve">  DESERCION ESCOLAR</t>
  </si>
  <si>
    <t xml:space="preserve">ALUMNOS QUE NO PRESENTAN </t>
  </si>
  <si>
    <t xml:space="preserve">   DE 1 A 3</t>
  </si>
  <si>
    <t xml:space="preserve">  INDICE</t>
  </si>
  <si>
    <t xml:space="preserve">  MAS DE </t>
  </si>
  <si>
    <t xml:space="preserve">   INDICE</t>
  </si>
  <si>
    <t xml:space="preserve">    %</t>
  </si>
  <si>
    <t xml:space="preserve">   MATERIAS</t>
  </si>
  <si>
    <t xml:space="preserve">  3 MAT.</t>
  </si>
  <si>
    <t xml:space="preserve">        %</t>
  </si>
  <si>
    <t xml:space="preserve">               UAN-DPDU</t>
  </si>
  <si>
    <t>MATRICULA TOTAL,  ALUMNOS DE PRIMER GRADO Y</t>
  </si>
  <si>
    <t>EGRESADOS POR SEXO, DEL NIVEL POSGRADO, SUPERIOR Y ESCUELA. CICLO ESCOLAR 1997/1998.</t>
  </si>
  <si>
    <t xml:space="preserve">  ALUMNOS</t>
  </si>
  <si>
    <t xml:space="preserve">      EGRESADOS  1996/1997</t>
  </si>
  <si>
    <t xml:space="preserve"> PRIMER</t>
  </si>
  <si>
    <t xml:space="preserve">  GRADO</t>
  </si>
  <si>
    <t xml:space="preserve">  SUMA</t>
  </si>
  <si>
    <t xml:space="preserve"> HOMBRES</t>
  </si>
  <si>
    <t xml:space="preserve">  MUJERES</t>
  </si>
  <si>
    <t xml:space="preserve">      INF. Y EST. (UNIDAD ACAD. SUR)</t>
  </si>
  <si>
    <t>MATRICULA TOTAL, ALUMNOS DE PRIMER GRADO Y</t>
  </si>
  <si>
    <t>EGRESADOS POR SEXO, NIVEL Y ESCUELA. CICLO ESCOLAR 1995/1996.</t>
  </si>
  <si>
    <t xml:space="preserve">      EGRESADOS  1994/1995</t>
  </si>
  <si>
    <t xml:space="preserve">    GRADO</t>
  </si>
  <si>
    <t xml:space="preserve">    PREPA No. 14 TEPIC </t>
  </si>
  <si>
    <t xml:space="preserve">    MUSICA ***</t>
  </si>
  <si>
    <t>*      INCLUYE 18 ALUMNOS EN EL SISTEMA SEMIESCOLARIZADO 14 HOMBRE Y 4 MUJERES, 10 EN 1º AÑO. Y 3 EN 2º AÑO, Y 5 EN 3º AÑO.</t>
  </si>
  <si>
    <t xml:space="preserve">    UAN-UIP</t>
  </si>
  <si>
    <t>**   CORRESPONDEN AL TRONCO COMUN PARA ESTE CICLO ESCOLAR.</t>
  </si>
  <si>
    <t>*** CORRESPONDE A INSTRUCTOR DE MUSICA (MEDIA TERMINAL)</t>
  </si>
  <si>
    <t>EGRESADOS POR SEXO,DEL NIVEL MEDIO SUPERIOR Y ESCUELA. CICLO ESCOLAR 1997/1998.</t>
  </si>
  <si>
    <t>*   CORRESPONDE A INSTRUCTOR DE MUSICA (MEDIO TERMINAL)</t>
  </si>
  <si>
    <t xml:space="preserve">EGRESADOS DEL NIVEL MEDIO SUPERIOR, POR SEXO Y BACHILLERATO. </t>
  </si>
  <si>
    <t>CICLO ESCOLAR 1996/1997.</t>
  </si>
  <si>
    <t xml:space="preserve">         B   A   C   H   I   L   L  E   R   A   T   O</t>
  </si>
  <si>
    <t>E G R E S A D O S    1996/1997</t>
  </si>
  <si>
    <t xml:space="preserve">  E S C U E L A S</t>
  </si>
  <si>
    <t>C. SOCIALES Y ADVAS.</t>
  </si>
  <si>
    <t xml:space="preserve">   CIENCIAS BIOLOGICAS</t>
  </si>
  <si>
    <t xml:space="preserve">       F. MATEMATICO</t>
  </si>
  <si>
    <t xml:space="preserve">  TOTAL</t>
  </si>
  <si>
    <t xml:space="preserve">      H</t>
  </si>
  <si>
    <t xml:space="preserve">      M</t>
  </si>
  <si>
    <t xml:space="preserve">     M</t>
  </si>
  <si>
    <t xml:space="preserve">                                                                                                                                                                                      </t>
  </si>
  <si>
    <t xml:space="preserve">    PREPA No. 13 TEPIC      </t>
  </si>
  <si>
    <t xml:space="preserve">   PREPA No. 15 PTE. DE CAMOTLAN</t>
  </si>
  <si>
    <t xml:space="preserve">    UAN-DPDU</t>
  </si>
  <si>
    <t xml:space="preserve">TITULADOS POR SEXO, EN LAS ESCUELAS DEL NIVEL POSGRADO, LICENCIATURA Y MEDIO TERMINAL, </t>
  </si>
  <si>
    <t>DEL CICLO ESCOLAR 1996/1997.</t>
  </si>
  <si>
    <t xml:space="preserve">   T I T U L A D O S</t>
  </si>
  <si>
    <t xml:space="preserve">    E S C U E L A S</t>
  </si>
  <si>
    <t xml:space="preserve">TOTAL DE </t>
  </si>
  <si>
    <t>TITULADOS</t>
  </si>
  <si>
    <t xml:space="preserve">    HOMBRES</t>
  </si>
  <si>
    <t xml:space="preserve">    MUJERES</t>
  </si>
  <si>
    <t xml:space="preserve">     INGENIERIA QUIMICA INDUSTRIAL</t>
  </si>
  <si>
    <t xml:space="preserve">      </t>
  </si>
  <si>
    <t xml:space="preserve">     ADMINISTRACION </t>
  </si>
  <si>
    <t xml:space="preserve">      TECNOLOGIA DE CAPTURAS</t>
  </si>
  <si>
    <t xml:space="preserve">  NIVEL MEDIO TERMINAL</t>
  </si>
  <si>
    <t xml:space="preserve">DISTRIBUCION DE PRESTADORES DE SERVICIO SOCIAL, POR NIVEL DE ESTUDIOS DEL  </t>
  </si>
  <si>
    <t>1o DE ENERO AL 29 DE DICIEMBRE DE 1997.</t>
  </si>
  <si>
    <t>SECTOR</t>
  </si>
  <si>
    <t xml:space="preserve">INST. DE </t>
  </si>
  <si>
    <t>PRIVADO</t>
  </si>
  <si>
    <t>SOCIAL</t>
  </si>
  <si>
    <t>ORIGEN</t>
  </si>
  <si>
    <t xml:space="preserve">     QUIMICO FARMACO BIOLOGO</t>
  </si>
  <si>
    <t xml:space="preserve">     CONTADURIA (EXTENSION)</t>
  </si>
  <si>
    <t xml:space="preserve">     DERECHO</t>
  </si>
  <si>
    <t xml:space="preserve">     DERECHO (EXTENSION)</t>
  </si>
  <si>
    <t xml:space="preserve">     ECONOMIA (EXTENSION)</t>
  </si>
  <si>
    <t xml:space="preserve">     INF. Y EST. (UNIDAD SUR)</t>
  </si>
  <si>
    <t>FUENTE: DIRECCION DE SERVICIO SOCIAL DE LA U.A.N.</t>
  </si>
  <si>
    <t>NUMERO DE COMPUTADORAS Y PROPORCION POR ALUMNO,</t>
  </si>
  <si>
    <t>REPROBACION</t>
  </si>
  <si>
    <t>CLASIFICADOS POR NIVEL EDUCATIVO Y ESCUELA. CICLO ESCOLAR 1997/1998.</t>
  </si>
  <si>
    <t xml:space="preserve">                  U N I V E R S I D A D </t>
  </si>
  <si>
    <t xml:space="preserve">         E X I S T E N C I A</t>
  </si>
  <si>
    <t>PARTICIPACION</t>
  </si>
  <si>
    <t xml:space="preserve">RESPECTO </t>
  </si>
  <si>
    <t>RESPECTO</t>
  </si>
  <si>
    <t>COMPUTAD.</t>
  </si>
  <si>
    <t>IMPRESORAS</t>
  </si>
  <si>
    <t>PORCENTUAL</t>
  </si>
  <si>
    <t>A U.A.N.</t>
  </si>
  <si>
    <t xml:space="preserve"> NIVEL POSGRADO</t>
  </si>
  <si>
    <t xml:space="preserve"> NIVEL LICENCIATURA</t>
  </si>
  <si>
    <t xml:space="preserve">     AGRICULTURA  </t>
  </si>
  <si>
    <t xml:space="preserve">     CIENCIAS E INGENIERIAS</t>
  </si>
  <si>
    <t xml:space="preserve">     COMERCIO Y ADMINISTRACION</t>
  </si>
  <si>
    <t xml:space="preserve">     ENFERMERIA Y OBSTETRICIA</t>
  </si>
  <si>
    <t xml:space="preserve">     INGENIERIA PESQUERA</t>
  </si>
  <si>
    <t xml:space="preserve">     MATEMATICAS</t>
  </si>
  <si>
    <t xml:space="preserve">     MEDICINA HUMANA</t>
  </si>
  <si>
    <t xml:space="preserve">     MEDICINA VETERINARIA Y ZOOTECNIA</t>
  </si>
  <si>
    <t xml:space="preserve">     ODONTOLOGIA</t>
  </si>
  <si>
    <t xml:space="preserve">     TURISMO</t>
  </si>
  <si>
    <t xml:space="preserve"> NIVEL MEDIO SUPERIOR</t>
  </si>
  <si>
    <t xml:space="preserve">     PREPA No. 1 TEPIC</t>
  </si>
  <si>
    <t xml:space="preserve">     PREPA No. 2 SANTIAGO IXCUINTLA</t>
  </si>
  <si>
    <t xml:space="preserve">     PREPA No. 3 ACAPONETA</t>
  </si>
  <si>
    <t xml:space="preserve">     PREPA No. 4 TECUALA</t>
  </si>
  <si>
    <t xml:space="preserve">     PREPA No. 5 TUXPAN</t>
  </si>
  <si>
    <t xml:space="preserve">     PREPA No. 6 IXTLAN DEL RIO</t>
  </si>
  <si>
    <t xml:space="preserve">     PREPA No. 7 COMPOSTELA</t>
  </si>
  <si>
    <t xml:space="preserve">     PREPA No. 8 AHUACATLAN</t>
  </si>
  <si>
    <t xml:space="preserve">     PREPA No. 9 VILLA HIDALGO</t>
  </si>
  <si>
    <t xml:space="preserve">     PREPA No. 10 VALLE DE BANDERAS</t>
  </si>
  <si>
    <t xml:space="preserve">     PREPA No. 11 RUIZ</t>
  </si>
  <si>
    <t xml:space="preserve">     PREPA No. 12 SAN BLAS</t>
  </si>
  <si>
    <t xml:space="preserve">     PREPA No. 13 TEPIC</t>
  </si>
  <si>
    <t xml:space="preserve">     PREPA No. 14 TEPIC</t>
  </si>
  <si>
    <t xml:space="preserve">     PREPA No. 15 PUENTE DE CAMOTLAN</t>
  </si>
  <si>
    <t xml:space="preserve">     MUSICA</t>
  </si>
  <si>
    <t>EXISTENCIA DE LIBROS EN LA U.A.N. Y PROPORCION POR ALUMNO, CLASIFICADOS POR NIVEL</t>
  </si>
  <si>
    <t>PROPORCION DE ESTUDIANTES DE LICENCIATURA</t>
  </si>
  <si>
    <t>EDUCATIVO Y ESCUELA. ENERO-DICIEMBRE DE 1997.</t>
  </si>
  <si>
    <t>EN RELACION A LOS DE BACHILLERATO Y DE POSGRADO</t>
  </si>
  <si>
    <t xml:space="preserve">                   U  N  I  V  E  R  S  I  D  A  D</t>
  </si>
  <si>
    <t xml:space="preserve">         LIBROS POR ALUMNO</t>
  </si>
  <si>
    <t>CAPACIDAD</t>
  </si>
  <si>
    <t xml:space="preserve">     PRESTAMOS</t>
  </si>
  <si>
    <t>NIVEL  Y  ESCUELA</t>
  </si>
  <si>
    <t>POBLAC.</t>
  </si>
  <si>
    <t>EXISTENCIA***</t>
  </si>
  <si>
    <t>PARTICIPAC.</t>
  </si>
  <si>
    <t>RESPECTO A</t>
  </si>
  <si>
    <t>DE ATENCION</t>
  </si>
  <si>
    <t xml:space="preserve">EN </t>
  </si>
  <si>
    <t>USUA-</t>
  </si>
  <si>
    <t xml:space="preserve">     PARTICIPACION  PORCENTUAL</t>
  </si>
  <si>
    <t xml:space="preserve">       ALUMNOS DE</t>
  </si>
  <si>
    <t>BIBLIOGRAFICA</t>
  </si>
  <si>
    <t xml:space="preserve"> A LA U.A.N.</t>
  </si>
  <si>
    <t>No. USUARIOS</t>
  </si>
  <si>
    <t>SALA</t>
  </si>
  <si>
    <t>DOMIC.</t>
  </si>
  <si>
    <t>RIOS</t>
  </si>
  <si>
    <t xml:space="preserve">     RESPECTO A </t>
  </si>
  <si>
    <t xml:space="preserve">     RESPECTO </t>
  </si>
  <si>
    <t>LICENCIATURA POR</t>
  </si>
  <si>
    <t>BACHILLERATO POR</t>
  </si>
  <si>
    <t xml:space="preserve">     LA U.A.N.</t>
  </si>
  <si>
    <t xml:space="preserve">    AL NIVEL</t>
  </si>
  <si>
    <t>BACHILLERATO</t>
  </si>
  <si>
    <t>LICENCIATURA</t>
  </si>
  <si>
    <t>POSGRADO</t>
  </si>
  <si>
    <t>NIVEL POSGRADO*</t>
  </si>
  <si>
    <t xml:space="preserve"> CIENCIAS AGRICOLAS Y FORESTALES</t>
  </si>
  <si>
    <t xml:space="preserve"> CIENCIASPECUARIAS</t>
  </si>
  <si>
    <t>MAESTRIA</t>
  </si>
  <si>
    <t xml:space="preserve"> CIENCIAS AMBIENTALES</t>
  </si>
  <si>
    <t xml:space="preserve"> CIENCIAS  ODONTOLOGICAS</t>
  </si>
  <si>
    <t xml:space="preserve"> CIENCIAS PECUARIAS</t>
  </si>
  <si>
    <t xml:space="preserve"> DERECHO PUBLICO</t>
  </si>
  <si>
    <t xml:space="preserve"> EDUCACION SUPERIOR</t>
  </si>
  <si>
    <t xml:space="preserve"> HORTICULTURA TROPICAL</t>
  </si>
  <si>
    <t xml:space="preserve"> INVESTIGACION EDUCATIVA</t>
  </si>
  <si>
    <t xml:space="preserve"> NEGOCIOS Y ESTUDIOS ECONOMICOS</t>
  </si>
  <si>
    <t xml:space="preserve"> ANESTESIOLOGIA</t>
  </si>
  <si>
    <t xml:space="preserve"> CIRUGIA BUCAL</t>
  </si>
  <si>
    <t xml:space="preserve"> CIRUGIA GENERAL</t>
  </si>
  <si>
    <t xml:space="preserve"> GINECOLOGIA Y OBSTETRICIA</t>
  </si>
  <si>
    <t xml:space="preserve"> MEDICINA INTERNA</t>
  </si>
  <si>
    <t xml:space="preserve"> PEDIATRIA</t>
  </si>
  <si>
    <t xml:space="preserve"> PERIODONCIA</t>
  </si>
  <si>
    <t>NIVEL SUPERIOR</t>
  </si>
  <si>
    <t xml:space="preserve"> AGRICULTURA</t>
  </si>
  <si>
    <t xml:space="preserve"> CIENCIAS DE LA EDUCACION</t>
  </si>
  <si>
    <t>AGRICULTURA (HORTICULTURA)</t>
  </si>
  <si>
    <t xml:space="preserve"> CIENCIAS E INGENIERIAS</t>
  </si>
  <si>
    <t xml:space="preserve"> COMERCIO Y ADMINISTRACION</t>
  </si>
  <si>
    <t xml:space="preserve"> ECONOMIA</t>
  </si>
  <si>
    <t xml:space="preserve"> ENFERMERIA Y OBSTETRICIA</t>
  </si>
  <si>
    <t xml:space="preserve"> INGENIERIA PESQUERA</t>
  </si>
  <si>
    <t>COMERCIO Y ADMINISTRACION</t>
  </si>
  <si>
    <t xml:space="preserve"> MATEMATICAS**</t>
  </si>
  <si>
    <t xml:space="preserve"> MEDICINA HUMANA</t>
  </si>
  <si>
    <t xml:space="preserve"> MEDICINA VETERINARIA Y ZOOTECNIA</t>
  </si>
  <si>
    <t>ENFERMERIA Y OBSTETRICIA</t>
  </si>
  <si>
    <t xml:space="preserve"> ODONTOLOGIA</t>
  </si>
  <si>
    <t>INFORMATICA Y ESTADISTICA</t>
  </si>
  <si>
    <t xml:space="preserve"> TURISMO</t>
  </si>
  <si>
    <t>INGENIERIA PESQUERA</t>
  </si>
  <si>
    <t xml:space="preserve"> BIBLIOTECA CENTRAL</t>
  </si>
  <si>
    <t>INGENIERIA QUIMICA INDUSTRIAL</t>
  </si>
  <si>
    <t>MEDICINA VETERIN. Y ZOOT.</t>
  </si>
  <si>
    <t xml:space="preserve"> PREPA No. 1  TEPIC</t>
  </si>
  <si>
    <t xml:space="preserve"> PREPA No. 2  SANTIAGO IXCUINTLA</t>
  </si>
  <si>
    <t xml:space="preserve"> PREPA No. 3  ACAPONETA</t>
  </si>
  <si>
    <t xml:space="preserve"> PREPA No. 4  TECUALA</t>
  </si>
  <si>
    <t xml:space="preserve"> PREPA No. 5  TUXPAN</t>
  </si>
  <si>
    <t>PREPA No. 1 TEPIC</t>
  </si>
  <si>
    <t xml:space="preserve"> PREPA No. 6  IXTLAN DEL RIO</t>
  </si>
  <si>
    <t>PREPA No. 2 SANTIAGO IXC.</t>
  </si>
  <si>
    <t xml:space="preserve"> PREPA No. 7  COMPOSTELA</t>
  </si>
  <si>
    <t>PREPA No. 3 ACAPONETA</t>
  </si>
  <si>
    <t xml:space="preserve"> PREPA No. 8  AHUACATLAN</t>
  </si>
  <si>
    <t xml:space="preserve">PREPA No. 4 TECUALA     </t>
  </si>
  <si>
    <t xml:space="preserve"> PREPA No. 9  VILLA HIDALGO</t>
  </si>
  <si>
    <t>PREPA No. 5 TUXPAN</t>
  </si>
  <si>
    <t xml:space="preserve"> PREPA No. 10 VALLE DE BANDERAS</t>
  </si>
  <si>
    <t>PREPA No. 6 IXTLAN DEL RIO</t>
  </si>
  <si>
    <t xml:space="preserve"> PREPA No. 11 RUIZ **</t>
  </si>
  <si>
    <t>PREPA No. 7 COMPOSTELA</t>
  </si>
  <si>
    <t xml:space="preserve"> PREPA No. 12 SAN BLAS</t>
  </si>
  <si>
    <t>PREPA No. 8 AHUACATLAN</t>
  </si>
  <si>
    <t xml:space="preserve"> PREPA No. 13 TEPIC</t>
  </si>
  <si>
    <t>PREPA No  9 VILLA HIDALGO</t>
  </si>
  <si>
    <t xml:space="preserve"> PREPA  No. 14 TEPIC</t>
  </si>
  <si>
    <t>PREPA No. 10 VALLE DE BANDERAS</t>
  </si>
  <si>
    <t xml:space="preserve"> PREPA No. 15 PUENTE DE CAMOTLAN</t>
  </si>
  <si>
    <t>PREPA No. 11 RUIZ</t>
  </si>
  <si>
    <t>NIVEL MEDIO TERMINAL</t>
  </si>
  <si>
    <t xml:space="preserve">  MUSICA**</t>
  </si>
  <si>
    <t>PREPA No. 12 SAN BLAS</t>
  </si>
  <si>
    <t>PREPA No. 13 TEPIC</t>
  </si>
  <si>
    <t>CAPACITACION</t>
  </si>
  <si>
    <t>FUENTE:   ESCUELAS CUESTIONARIO DE BIBLIOTECAS SEP.</t>
  </si>
  <si>
    <t>PREPA No. 15 PUENTE DE CAMOTLAN</t>
  </si>
  <si>
    <t xml:space="preserve">*                    MISMA BIBLIOTECA DE LA ESCUELA </t>
  </si>
  <si>
    <t>**                 NO HAY BIBLIOTECA NI LOCAL</t>
  </si>
  <si>
    <t>***               CORRESPONDE A VOLUMENES NO A TITULOS</t>
  </si>
  <si>
    <t>POBLACION ESCOLAR DEL NIVEL LICENCIATURA, SEGUN ESTADO CIVIL, DEPENDIENTES</t>
  </si>
  <si>
    <t>ECONOMICOS Y VIVIENDA QUE OCUPA. CICLO ESCOLAR 1997/1998.</t>
  </si>
  <si>
    <t>POB.</t>
  </si>
  <si>
    <t>ESTADO CIVIL</t>
  </si>
  <si>
    <t>VIVE CON</t>
  </si>
  <si>
    <t>CON</t>
  </si>
  <si>
    <t>ESC.</t>
  </si>
  <si>
    <t>SOL-</t>
  </si>
  <si>
    <t>CA-</t>
  </si>
  <si>
    <t>VIU-</t>
  </si>
  <si>
    <t>DIVOR-</t>
  </si>
  <si>
    <t>PADRES</t>
  </si>
  <si>
    <t>HOGAR</t>
  </si>
  <si>
    <t>PARIEN-</t>
  </si>
  <si>
    <t>OTRO</t>
  </si>
  <si>
    <t>DEPENDEN</t>
  </si>
  <si>
    <t>DEPEND.</t>
  </si>
  <si>
    <t>TERO</t>
  </si>
  <si>
    <t>SADO</t>
  </si>
  <si>
    <t>DO</t>
  </si>
  <si>
    <t>CIADO</t>
  </si>
  <si>
    <t>PROPIO</t>
  </si>
  <si>
    <t>TE</t>
  </si>
  <si>
    <t>ECONOMIC.</t>
  </si>
  <si>
    <t xml:space="preserve">   AGRICULTURA</t>
  </si>
  <si>
    <t xml:space="preserve">   ENFERMERIA Y OBSTETRICIA *</t>
  </si>
  <si>
    <t>POBLACION ESCOLAR DEL NIVEL MEDIO SUPERIOR, ESTADO CIVIL, DEPENDIENTES</t>
  </si>
  <si>
    <t>CUADRO No. 36 A</t>
  </si>
  <si>
    <t>ECONOM.</t>
  </si>
  <si>
    <t>PREPA No.1 TEPIC</t>
  </si>
  <si>
    <t>PREPA No.2 SANTIAGO IXCUINTLA</t>
  </si>
  <si>
    <t xml:space="preserve">PREPA No.3 ACAPONETA </t>
  </si>
  <si>
    <t>PREPA No.4 TECUALA</t>
  </si>
  <si>
    <t>PREPA No.5 TUXPAN</t>
  </si>
  <si>
    <t>PREPA No.6 IXTLAN DEL RIO</t>
  </si>
  <si>
    <t>PREPA No.7 COMPOSTELA</t>
  </si>
  <si>
    <t>PREPA No.8 AHUACATLAN</t>
  </si>
  <si>
    <t>PREPA No.9 VILLA HIDALGO</t>
  </si>
  <si>
    <t>PREPA No.10 VALLE DE BANDERAS</t>
  </si>
  <si>
    <t>PREPA No.11 RUIZ</t>
  </si>
  <si>
    <t>PREPA No.12 SAN BLAS</t>
  </si>
  <si>
    <t>PREPA No.13 TEPIC</t>
  </si>
  <si>
    <t>PREPA No.14 TEPIC</t>
  </si>
  <si>
    <t>PREPA No.15 PUENTE DE CAMOTLAN</t>
  </si>
  <si>
    <t>ENFERMERIA Y OBSTETRICIA*</t>
  </si>
  <si>
    <t>MUSICA</t>
  </si>
  <si>
    <t xml:space="preserve">POBLACION ESCOLAR DEL NIVEL LICENCIATURA EN RELACION CON EL </t>
  </si>
  <si>
    <t>TRABAJO Y ESTUDIO SEGUN SECTOR PRODUCTIVO. CICLO ESCOLAR 1997/1998.</t>
  </si>
  <si>
    <t>No ALUM. TRABAJAN</t>
  </si>
  <si>
    <t xml:space="preserve">       SECTOR</t>
  </si>
  <si>
    <t>REL. TRAB. ESTUDIO</t>
  </si>
  <si>
    <t>ABS.</t>
  </si>
  <si>
    <t>PUBLI-</t>
  </si>
  <si>
    <t>PRIVA-</t>
  </si>
  <si>
    <t>SO-</t>
  </si>
  <si>
    <t>SI</t>
  </si>
  <si>
    <t>NO</t>
  </si>
  <si>
    <t>CO</t>
  </si>
  <si>
    <t>CIAL</t>
  </si>
  <si>
    <t>POBLACION ESCOLAR DEL NIVEL MEDIO SUPERIOR EN RELACION CON EL</t>
  </si>
  <si>
    <t>CUADRO No. 37 A</t>
  </si>
  <si>
    <t>No. ALUM. TRABAJA</t>
  </si>
  <si>
    <t xml:space="preserve">   SECTOR</t>
  </si>
  <si>
    <t xml:space="preserve">          %</t>
  </si>
  <si>
    <t xml:space="preserve">MEDIOS DE TRANSPORTE QUE UTILIZA LA POBLACION ESCOLAR </t>
  </si>
  <si>
    <t>DEL NIVEL LICENCIATURA. CICLO ESCOLAR 1997/1998.</t>
  </si>
  <si>
    <t xml:space="preserve">              MEDIO DE TRANSPORTE UTILIZADO</t>
  </si>
  <si>
    <t>AUTOMOVIL</t>
  </si>
  <si>
    <t>CAMION</t>
  </si>
  <si>
    <t>TAXI</t>
  </si>
  <si>
    <t xml:space="preserve">   ENFERMERIA Y OBSTETRICIA </t>
  </si>
  <si>
    <t xml:space="preserve">   MATEMATICAS *</t>
  </si>
  <si>
    <t>MEDIOS DE TRANSPORTE QUE UTILIZA LA POBLACION ESCOLAR</t>
  </si>
  <si>
    <t xml:space="preserve">DEL NIVEL MEDIO SUPERIOR. CICLO ESCOLAR 1997/1998. </t>
  </si>
  <si>
    <t>CUADRO No. 38 A</t>
  </si>
  <si>
    <t>MEDIO DE TRANSPORTE UTILIZADO</t>
  </si>
  <si>
    <t>ESCOLARIDAD ALCANZADA DE LOS PADRES</t>
  </si>
  <si>
    <t>POBLACION ESCOLAR DEL NIVEL LICENCIATURA.</t>
  </si>
  <si>
    <t xml:space="preserve">                         ESCOLARIDAD ALCANZADA DE LOS PADRES</t>
  </si>
  <si>
    <t>PRIMA-</t>
  </si>
  <si>
    <t>SECUN-</t>
  </si>
  <si>
    <t>PREPA-</t>
  </si>
  <si>
    <t>NORMAL</t>
  </si>
  <si>
    <t>LICEN-</t>
  </si>
  <si>
    <t>RIA</t>
  </si>
  <si>
    <t>DARIA</t>
  </si>
  <si>
    <t>RATORIA</t>
  </si>
  <si>
    <t>PRIM.</t>
  </si>
  <si>
    <t>CIATURA</t>
  </si>
  <si>
    <t xml:space="preserve">     ECONOMIA*</t>
  </si>
  <si>
    <t xml:space="preserve">   ENFERMERIA Y OBSTETRICIA*</t>
  </si>
  <si>
    <t>NIVEL DE ESTUDIOS DE LOS PADRES DE LA</t>
  </si>
  <si>
    <t>POBLACION ESCOLAR DEL NIVEL MEDIO SUPERIOR.</t>
  </si>
  <si>
    <t>CUADRO No. 39 A</t>
  </si>
  <si>
    <t>RELACION DEL TRABAJO CON EL ESTUDIO DE LA POBLACION ESCOLAR</t>
  </si>
  <si>
    <t>DEL NIVEL MEDIO SUPERIOR.CICLO ESCOLAR 1996/1997.</t>
  </si>
  <si>
    <t>REL. TAB. EST.</t>
  </si>
  <si>
    <t>PUBLI</t>
  </si>
  <si>
    <t>PRIVA</t>
  </si>
  <si>
    <t xml:space="preserve">      SI</t>
  </si>
  <si>
    <t xml:space="preserve">     NO</t>
  </si>
  <si>
    <t xml:space="preserve">ALUMNOS BECADOS POR NIVEL, ESCUELA Y SEXO, </t>
  </si>
  <si>
    <t>SEGUN TIPO DE BECA OTORGADA. CICLO ESCOLAR 1997/1998.</t>
  </si>
  <si>
    <t xml:space="preserve">             TIPO  DE  BECA</t>
  </si>
  <si>
    <t>ALUMNOS   BECADOS</t>
  </si>
  <si>
    <t xml:space="preserve">       " A "</t>
  </si>
  <si>
    <t xml:space="preserve">       " B "</t>
  </si>
  <si>
    <t xml:space="preserve">       " C "</t>
  </si>
  <si>
    <t>HOMBRES</t>
  </si>
  <si>
    <t>MUJERES</t>
  </si>
  <si>
    <t xml:space="preserve"> HOMBRES </t>
  </si>
  <si>
    <t xml:space="preserve"> MUJERES</t>
  </si>
  <si>
    <t xml:space="preserve">     ADMON. DE EMPRESAS PESQUERAS</t>
  </si>
  <si>
    <t xml:space="preserve">     TECNOLOGIA DE CAPTURAS</t>
  </si>
  <si>
    <t xml:space="preserve">   NIVEL MEDIO SUPERIOR</t>
  </si>
  <si>
    <t>FUENTE: DEPARTAMENTO DE BECAS DE LA U.A.N.</t>
  </si>
  <si>
    <t>POBLACION ESCOLAR, NUMERO DE MAESTROS</t>
  </si>
  <si>
    <t>Y PROMEDIO DE ALUMNOS POR MAESTRO.</t>
  </si>
  <si>
    <t xml:space="preserve">  NIVEL  Y   ESCUELA</t>
  </si>
  <si>
    <t xml:space="preserve">   POBLACION</t>
  </si>
  <si>
    <t xml:space="preserve">     NUMERO</t>
  </si>
  <si>
    <t xml:space="preserve">      ALUMNOS POR</t>
  </si>
  <si>
    <t xml:space="preserve">   ESCOLAR</t>
  </si>
  <si>
    <t xml:space="preserve">     DE MAESTROS</t>
  </si>
  <si>
    <t xml:space="preserve">        MAESTRO</t>
  </si>
  <si>
    <t xml:space="preserve">     CIENCIAS PECUARIAS </t>
  </si>
  <si>
    <t xml:space="preserve">     CIENCIAS AGRICOLAS Y FORESTALES </t>
  </si>
  <si>
    <t xml:space="preserve">     FORMACION INVESTIGACION EDUCATIVA</t>
  </si>
  <si>
    <t xml:space="preserve">     HORTICULTURA TROPICAL </t>
  </si>
  <si>
    <t xml:space="preserve">    AGRICULTURA </t>
  </si>
  <si>
    <t xml:space="preserve">        CIENCIAS DE LA EDUCACION</t>
  </si>
  <si>
    <t xml:space="preserve">        PSICOLOGIA EDUCATIVA</t>
  </si>
  <si>
    <t xml:space="preserve">    CIENCIAS E INGENIERAS</t>
  </si>
  <si>
    <t xml:space="preserve">        CONTROL Y COMPUTACION</t>
  </si>
  <si>
    <t xml:space="preserve">        ELECTRONICA</t>
  </si>
  <si>
    <t xml:space="preserve">        MECANICA</t>
  </si>
  <si>
    <t xml:space="preserve">        QUIMICO INDUSTRIAL</t>
  </si>
  <si>
    <t xml:space="preserve">        QUIMICO FARMACO-BIOLOGO</t>
  </si>
  <si>
    <t xml:space="preserve">    COMERCIO Y ADMINISTRACION </t>
  </si>
  <si>
    <t xml:space="preserve">        TRONCO COMUN</t>
  </si>
  <si>
    <t xml:space="preserve">        ADMINISTRACION</t>
  </si>
  <si>
    <t xml:space="preserve">        CONTADURIA</t>
  </si>
  <si>
    <t xml:space="preserve">        ECONOMIA</t>
  </si>
  <si>
    <t xml:space="preserve">        INFORMATICA Y ESTADISTICA</t>
  </si>
  <si>
    <t xml:space="preserve">        INFORM. Y EST. (U. ACAD. SUR)</t>
  </si>
  <si>
    <t xml:space="preserve">        ADMON. DE EMPRESAS PESQUERAS</t>
  </si>
  <si>
    <t xml:space="preserve">        RECURSOS ACUATICOS</t>
  </si>
  <si>
    <t xml:space="preserve">        TECNOLOGIAS DE CAPTURAS</t>
  </si>
  <si>
    <t xml:space="preserve">    PREPA No. 1 TEPIC</t>
  </si>
  <si>
    <t xml:space="preserve">    PREPA No. 2 SANTIAGO IXCUINTLA</t>
  </si>
  <si>
    <t xml:space="preserve">    PREPA No. 3 ACAPONETA</t>
  </si>
  <si>
    <t xml:space="preserve">    PREPA No. 4 TECUALA</t>
  </si>
  <si>
    <t xml:space="preserve">    PREPA No. 5 TUXPAN</t>
  </si>
  <si>
    <t xml:space="preserve">    PREPA No. 7 COMPOSTELA</t>
  </si>
  <si>
    <t xml:space="preserve">    PREPA No. 8 AHUACATLAN</t>
  </si>
  <si>
    <t xml:space="preserve">    PREPA No. 9 VILLA HIDALGO</t>
  </si>
  <si>
    <t xml:space="preserve">    PREPA NO. 10 VALLE DE BANDERAS</t>
  </si>
  <si>
    <t xml:space="preserve">    ENFERMERIA Y OBSTETRICIA***</t>
  </si>
  <si>
    <t xml:space="preserve">  *      SE REFIERE A PLAZAS NO A PERSONAS FISICAS.</t>
  </si>
  <si>
    <t xml:space="preserve">            UAN-DPDU</t>
  </si>
  <si>
    <t xml:space="preserve"> **     CORRESPONDEN AL TRONCO COMUN.</t>
  </si>
  <si>
    <t>DISTRIBUCION ABSOLUTA Y RELATIVA DE LA PLANTA DOCENTE POR SEXO, NIVEL Y ESCUELA. CICLO ESCOLAR 1997/1998.</t>
  </si>
  <si>
    <t xml:space="preserve"> T O T A L</t>
  </si>
  <si>
    <t>TIEMPO  COMPLETO</t>
  </si>
  <si>
    <t xml:space="preserve">  MEDIO TIEMPO</t>
  </si>
  <si>
    <t xml:space="preserve">  POR HORAS</t>
  </si>
  <si>
    <t xml:space="preserve"> SUMA</t>
  </si>
  <si>
    <t>ABS</t>
  </si>
  <si>
    <t xml:space="preserve">  ABS</t>
  </si>
  <si>
    <t xml:space="preserve">   ABS</t>
  </si>
  <si>
    <t xml:space="preserve">    ECONOMIA**</t>
  </si>
  <si>
    <t xml:space="preserve">      INF. Y EST. (U. ACAD. SUR)</t>
  </si>
  <si>
    <t>*  SE REFIERE A PLAZAS NO A PERSONAS FISICAS.</t>
  </si>
  <si>
    <t>** NO PROPORCIONO LA INFORMACION.</t>
  </si>
  <si>
    <t xml:space="preserve">     *        SE REFIERE A PLAZAS NO A PERSONAS FISICAS.</t>
  </si>
  <si>
    <t xml:space="preserve">     **      MISMOS DOCENTES PARA LAS LICENCIATURAS DE LAS ESCUELAS.</t>
  </si>
  <si>
    <t xml:space="preserve">     ***    MISMOS DOCENTES PARA EL NIVEL LICENCIATURA.</t>
  </si>
  <si>
    <t>CUADRO No. 42-A</t>
  </si>
  <si>
    <t xml:space="preserve"> ESCUELAS</t>
  </si>
  <si>
    <t xml:space="preserve"> HOM.</t>
  </si>
  <si>
    <t>MUJ.</t>
  </si>
  <si>
    <t>HOM.</t>
  </si>
  <si>
    <t xml:space="preserve">    ENFERMERIA Y OBSTETRICIA**</t>
  </si>
  <si>
    <t xml:space="preserve"> *   SE REFIERE A PLAZAS NO A PERSONAS FISICAS.</t>
  </si>
  <si>
    <t xml:space="preserve"> ** SE INCLUYERON EN EL NIVEL LICENCIATURA.</t>
  </si>
  <si>
    <t>GRADO ACADEMICO DEL PERSONAL DOCENTE POR NIVEL Y CATEGORIA. CICLO ESCOLAR 1997/1998.</t>
  </si>
  <si>
    <t>T  O  T  A  L</t>
  </si>
  <si>
    <t>ESPECIALIZACION</t>
  </si>
  <si>
    <t xml:space="preserve">  TITULADOS</t>
  </si>
  <si>
    <t xml:space="preserve">  PASANTES</t>
  </si>
  <si>
    <t>NORMAL SUPERIOR</t>
  </si>
  <si>
    <t>NORMAL PRIMARIA</t>
  </si>
  <si>
    <t xml:space="preserve"> CAPACITACION</t>
  </si>
  <si>
    <t xml:space="preserve">  O T R O S</t>
  </si>
  <si>
    <t xml:space="preserve">  NIVEL Y ESCUELA</t>
  </si>
  <si>
    <t xml:space="preserve">     SUMA</t>
  </si>
  <si>
    <t>TC</t>
  </si>
  <si>
    <t>MT</t>
  </si>
  <si>
    <t>PH</t>
  </si>
  <si>
    <t xml:space="preserve"> NIVEL SUPERIOR</t>
  </si>
  <si>
    <t xml:space="preserve">     INGENIERIA PESQUERA </t>
  </si>
  <si>
    <t xml:space="preserve">      INFORM. Y ESTADISTICA UNIDAD SUR</t>
  </si>
  <si>
    <t xml:space="preserve">     PESQUERO</t>
  </si>
  <si>
    <t xml:space="preserve">      *    SE REFIERE A PLAZAS NO A PERSONAS FISICAS.             </t>
  </si>
  <si>
    <t xml:space="preserve">     **   NO PROPORCIONO LA INFORMACION.</t>
  </si>
  <si>
    <t>CUADRO No. 43 A</t>
  </si>
  <si>
    <t xml:space="preserve">     T O T A L</t>
  </si>
  <si>
    <t xml:space="preserve">        DOCTORADO</t>
  </si>
  <si>
    <t>PASANTES</t>
  </si>
  <si>
    <t>O T R O S</t>
  </si>
  <si>
    <t xml:space="preserve">    ENFERMERIA Y OBSTETRICIA*</t>
  </si>
  <si>
    <t xml:space="preserve">    *  SE INCLUYERON EN EL NIVEL LICENCIATURA. </t>
  </si>
  <si>
    <t xml:space="preserve">    PREPA ABIERTA TEPIC</t>
  </si>
  <si>
    <t xml:space="preserve">    PREPA No. 15 PUENTE DE CAMOTLAN *</t>
  </si>
  <si>
    <t xml:space="preserve">  *  EXTENSION DE PREPARATORIA No. 1 DE LA U.A.N.</t>
  </si>
  <si>
    <t xml:space="preserve"> ** LICENCIATURA QUE OFRECE LA ESCUELA DE ECONOMIA A PARTIR DE FEBRERO DE 1992.</t>
  </si>
  <si>
    <t>PERSONAL DIRECTIVO , DOCENTE, ADMINISTRATIVO,</t>
  </si>
  <si>
    <t xml:space="preserve">DE INTENDENCIA Y MANTENIMIENTO, DISTRIBUIDOS POR FUNCION Y </t>
  </si>
  <si>
    <t>DEPENDENCIA UNIVERSITARIA. CICLO ESCOLAR 1997/1998.*</t>
  </si>
  <si>
    <t xml:space="preserve">              DISTRIBUCION        DEL        PERSONAL</t>
  </si>
  <si>
    <t>ESCUELAS Y DEPENDENCIAS</t>
  </si>
  <si>
    <t>DIRECTIVO</t>
  </si>
  <si>
    <t xml:space="preserve">   DOCENTE</t>
  </si>
  <si>
    <t xml:space="preserve"> ADMVO.</t>
  </si>
  <si>
    <t xml:space="preserve"> INT. Y MANT.</t>
  </si>
  <si>
    <t xml:space="preserve">  UNIVERSIDAD                                         </t>
  </si>
  <si>
    <t>FUNCION: DOCENCIA</t>
  </si>
  <si>
    <t xml:space="preserve">     INF. Y EST. (U. ACAD. SUR)</t>
  </si>
  <si>
    <t xml:space="preserve">    DEPENDENCIAS ADMINISTRATIVAS</t>
  </si>
  <si>
    <t xml:space="preserve">          FUNCION : INVESTIGACION</t>
  </si>
  <si>
    <t xml:space="preserve">    COORDINACION DE INVEST. CIENTIFICA</t>
  </si>
  <si>
    <t xml:space="preserve">          FUNCION : DIFUSION Y EXTENSION</t>
  </si>
  <si>
    <t xml:space="preserve">    UNIDAD DE SEG. DE EGRESADOS</t>
  </si>
  <si>
    <t xml:space="preserve">    DIFUSION CULTURAL</t>
  </si>
  <si>
    <t xml:space="preserve">    DESARROLLO DE LA COMUNIDAD</t>
  </si>
  <si>
    <t xml:space="preserve">    DEPARTAMENTO DE BECAS</t>
  </si>
  <si>
    <t xml:space="preserve">    DIRECCION DE SERVICIO SOCIAL</t>
  </si>
  <si>
    <t xml:space="preserve">    BIBLIOTECA CENTRAL</t>
  </si>
  <si>
    <t xml:space="preserve">    BUFETE JURIDICO</t>
  </si>
  <si>
    <t xml:space="preserve">    DEPTO. ACTIVIDADES DEPORTIVAS Y RECREATIVAS</t>
  </si>
  <si>
    <t xml:space="preserve">    DEPARTAMENTO DE VOLUNTARIADO</t>
  </si>
  <si>
    <t xml:space="preserve">    DEPARTAMENTO DE RELACIONES PUBLICAS</t>
  </si>
  <si>
    <t xml:space="preserve">    SERVICIOS ASISTENCIALES</t>
  </si>
  <si>
    <t xml:space="preserve">    CENTRO INT. DE COMPUTO E IDIOMAS</t>
  </si>
  <si>
    <t xml:space="preserve">          FUNCION : ADMINISTRACION</t>
  </si>
  <si>
    <t xml:space="preserve">    RECTORIA</t>
  </si>
  <si>
    <t xml:space="preserve">    SECRETARIA GENERAL</t>
  </si>
  <si>
    <t xml:space="preserve">    TESORERIA</t>
  </si>
  <si>
    <t xml:space="preserve">    OFICIALIA MAYOR</t>
  </si>
  <si>
    <t xml:space="preserve">    DIRECCION DE PERSONAL</t>
  </si>
  <si>
    <t xml:space="preserve">    UNIDAD INST. DE PLANEACION</t>
  </si>
  <si>
    <t xml:space="preserve">    COORD. GENERAL DE ENSEÑANZA</t>
  </si>
  <si>
    <t xml:space="preserve">    DEPARTAMENTO ESCOLAR</t>
  </si>
  <si>
    <t xml:space="preserve">    DIRECCION DE NIVEL MEDIO SUPERIOR</t>
  </si>
  <si>
    <t xml:space="preserve">    CONTRALORIA GENERAL</t>
  </si>
  <si>
    <t xml:space="preserve">    DEPTO. DE CONTROL Y EVALUACION</t>
  </si>
  <si>
    <t xml:space="preserve">    ORGANIZACIONES SINDICALES</t>
  </si>
  <si>
    <t xml:space="preserve">    PROYECTOS ESTRATEGICOS</t>
  </si>
  <si>
    <t>FUENTE: DIRECCION DE PERSONAL DE LA U.A.N.</t>
  </si>
  <si>
    <t xml:space="preserve">   *    DATOS A DICIEMBRE DE 1997.</t>
  </si>
  <si>
    <t xml:space="preserve">  **   SE REFIERE A PLAZAS NO A PERSONAS FISICAS.</t>
  </si>
  <si>
    <t>PERSONAL DIRECTIVO, DOCENTE, ADMINISTRATIVO, DE INTENDENCIA Y</t>
  </si>
  <si>
    <t>MANTENIMIENTO POR SEXO, NIVEL POSGRADO Y LICENCIATURA POR ESCUELA. CICLO ESCOLAR 1997/1998 *</t>
  </si>
  <si>
    <t xml:space="preserve">   T   O   T   A   L</t>
  </si>
  <si>
    <t xml:space="preserve">  D I R E C T I V O</t>
  </si>
  <si>
    <t xml:space="preserve">   D  O  C  E  N  T  E </t>
  </si>
  <si>
    <t xml:space="preserve">  ADMINISTRATIVO</t>
  </si>
  <si>
    <t xml:space="preserve">  INTENDENC. Y MANT.</t>
  </si>
  <si>
    <t>HOM-</t>
  </si>
  <si>
    <t>MU-</t>
  </si>
  <si>
    <t>BRES</t>
  </si>
  <si>
    <t>JERES</t>
  </si>
  <si>
    <t xml:space="preserve">      ADMINISTRACION </t>
  </si>
  <si>
    <t>*        DATOS A DICIEMBRE DE 1997.</t>
  </si>
  <si>
    <t>MANTENIMIENTO POR SEXO, NIVEL MEDIO SUPERIOR POR ESCUELA. CICLO ESCOLAR 1997/1998.</t>
  </si>
  <si>
    <t>*               DATOS A DICIEMBRE DE 1997.</t>
  </si>
  <si>
    <t>PERSONAL DIRECTIVO, DOCENTE, ADMINISTRATIVO Y DE INTENDENCIA Y MANTENIMIENTO,</t>
  </si>
  <si>
    <t>POR SEXO Y DEPENDENCIA UNIVERSITARIA. CICLO ESCOLAR 1997/1998.*</t>
  </si>
  <si>
    <t xml:space="preserve"> D I R E C T I V O</t>
  </si>
  <si>
    <t xml:space="preserve">   D O C E N T E </t>
  </si>
  <si>
    <t xml:space="preserve">   ADMINISTRATIVO</t>
  </si>
  <si>
    <t xml:space="preserve">    INTENDENC. Y MANT</t>
  </si>
  <si>
    <t xml:space="preserve">  D E P A R T A M E N T O S</t>
  </si>
  <si>
    <t>DEPENDENCIAS ADMINISTRATIVAS</t>
  </si>
  <si>
    <t xml:space="preserve">           FUNCION:INVESTIGACION </t>
  </si>
  <si>
    <t xml:space="preserve">    COORD. DE INVEST. CIENTIFICA</t>
  </si>
  <si>
    <t xml:space="preserve">        FUNCION: DIFUSION Y EXTENSION</t>
  </si>
  <si>
    <t xml:space="preserve">    DEPTO. DESARROLLO DE LA COMUNIDAD</t>
  </si>
  <si>
    <t xml:space="preserve">    DEPTO. ACT. DEPORTIVAS Y RECREATIVAS</t>
  </si>
  <si>
    <t xml:space="preserve">    DEPARTAMENTO RELAC. PUBLICAS</t>
  </si>
  <si>
    <t xml:space="preserve">    CENTRO INTEGRAL DE COMPUTO E IDIOMAS</t>
  </si>
  <si>
    <t>DEL ESTADO DE NAYARIT</t>
  </si>
  <si>
    <t>EXTRAN-</t>
  </si>
  <si>
    <t>JEROS</t>
  </si>
  <si>
    <t xml:space="preserve">PRIVADA </t>
  </si>
  <si>
    <t xml:space="preserve">           FUNCION: ADMINISTRACION</t>
  </si>
  <si>
    <t xml:space="preserve">    DIRECCION DEL NIVEL MEDIO SUPERIOR</t>
  </si>
  <si>
    <t xml:space="preserve">    DEPTO. CONTROL Y EVALUACION</t>
  </si>
  <si>
    <t xml:space="preserve"> FUENTE: DIRECCION DE PERSONAL DE LA U.A.N.</t>
  </si>
  <si>
    <t>*                DATOS A DICIEMBRE DE 1997.</t>
  </si>
  <si>
    <t xml:space="preserve">PERSONAL DIRECTIVO, DOCENTE, ADMINISTRATIVO, DE INTENDENCIA Y MANTENIMIENTO </t>
  </si>
  <si>
    <t>POR SEXO, NIVEL Y DEPENDENCIA. CICLO 1997/1998.*</t>
  </si>
  <si>
    <t xml:space="preserve">         T O T A L</t>
  </si>
  <si>
    <t xml:space="preserve">       DIRECTIVO</t>
  </si>
  <si>
    <t xml:space="preserve">          DOCENTE</t>
  </si>
  <si>
    <t xml:space="preserve"> ADMINISTRATIVO</t>
  </si>
  <si>
    <t xml:space="preserve">   INT. Y MANTENIM.</t>
  </si>
  <si>
    <t xml:space="preserve"> M</t>
  </si>
  <si>
    <t xml:space="preserve">  DEPENDENCIAS UNIVERSITARIAS</t>
  </si>
  <si>
    <t xml:space="preserve"> UAN-DPDU</t>
  </si>
  <si>
    <t xml:space="preserve">     *    DATOS A DICIEMBRE DE 1997.</t>
  </si>
  <si>
    <t xml:space="preserve">    **  SE REFIERE A PLAZAS NO A PERSONAS FISICAS.</t>
  </si>
  <si>
    <r>
      <t xml:space="preserve">   </t>
    </r>
    <r>
      <rPr>
        <sz val="5"/>
        <rFont val="Helv"/>
      </rPr>
      <t xml:space="preserve">  CIENCIAS AGRICOLAS Y FORESTALES </t>
    </r>
  </si>
  <si>
    <r>
      <t xml:space="preserve">    </t>
    </r>
    <r>
      <rPr>
        <sz val="5"/>
        <rFont val="Helv"/>
      </rPr>
      <t xml:space="preserve"> CIENCIAS AGRICOLAS Y FORESTALES </t>
    </r>
  </si>
  <si>
    <r>
      <t xml:space="preserve">   </t>
    </r>
    <r>
      <rPr>
        <sz val="5"/>
        <rFont val="Helv"/>
      </rPr>
      <t xml:space="preserve">  NEGOCIOS Y ESTUDIOS ECONOMICOS</t>
    </r>
  </si>
  <si>
    <r>
      <t xml:space="preserve">   </t>
    </r>
    <r>
      <rPr>
        <i/>
        <sz val="5"/>
        <rFont val="Helv"/>
      </rPr>
      <t xml:space="preserve"> PREPA No. 2  SANTIAGO IXCUINTLA</t>
    </r>
  </si>
  <si>
    <r>
      <t xml:space="preserve">    </t>
    </r>
    <r>
      <rPr>
        <i/>
        <sz val="5"/>
        <rFont val="Helv"/>
      </rPr>
      <t>PREPA No. 10 VALLE DE BANDERAS</t>
    </r>
  </si>
  <si>
    <r>
      <t xml:space="preserve">    </t>
    </r>
    <r>
      <rPr>
        <i/>
        <sz val="5"/>
        <rFont val="Helv"/>
      </rPr>
      <t xml:space="preserve">PREPA No. 15 PUENTE DE CAMOTLAN </t>
    </r>
  </si>
  <si>
    <t>DISTRIBUCION PORCENTUAL DE ALUMNOS DE PRIMER GRADO, EN RELACION CON LA MATRICULA DE LA UNIVERSIDAD, DEL NIVEL MEDIO SUPERIOR POR ESCUELA. CICLO ESCOLAR 1997/1998.</t>
  </si>
  <si>
    <t>POBLACION ESCOLAR DE PRIMER INGRESO, REINGRESO Y REPETIDOR DEL NIVEL SUPERIOR, POR ESCUELA Y GRADO. CICLO ESCOLAR 1997/1998.</t>
  </si>
  <si>
    <t>POBLACION ESCOLAR DE PRIMER INGRESO, REINGRESO Y REPETIDOR DEL NIVEL MEDIO SUPERIOR, POR ESCUELA Y GRADO. CICLO ESCOLAR 1997/1998.</t>
  </si>
  <si>
    <t>ALUMNOS INSCRITOS A PRIMER GRADO AL NIVEL POSGRADO Y LICENCIATURA POR INSTITUCIONES DE PROCEDENCIA. CICLO ESCOLAR 1997/1998.</t>
  </si>
  <si>
    <t>ALUMNOS INSCRITOS A PRIMER GRADO AL NIVEL MEDIO SUPERIOR PROVENIENTES DE INSTITUCIONES EDUCATIVAS DEL ESTADO DE NAYARIT Y OTRAS ENTIDADES FEDERATIVAS. CICLO ESCOLAR 1997/1998.</t>
  </si>
  <si>
    <t>POBLACION ESCOLAR SEGÚN ENTIDAD FEDERATIVA DE NACIMIENTO DEL NIVEL POSGRADO POR ESCUELA, DE PRIMER INGRESO Y REINGRESO. CICLO ESCOLAR 1997/1998.</t>
  </si>
  <si>
    <t>POBLACION ESCOLAR SEGÚN ENTIDAD FEDERATIVA DE NACIMIENTO DEL NIVEL LICENCIATURA POR ESCUELA, DE PRIMER INGRESO Y REINGRESO. CICLO ESCOLAR 1997/1998.</t>
  </si>
  <si>
    <t>POBLACION ESCOLAR SEGÚN ENTIDAD FEDERATIVA DE NACIMIENTO DEL NIVEL MEDIO SUPERIOR POR ESCUELA, DE PRIMER INGRESO Y REINGRESO. CICLO ESCOLAR 1997/1998.</t>
  </si>
  <si>
    <t>POBLACION ESCOLAR SEGÚN ENTIDAD FEDERATIVA DONDE CURSARON EL ANTECEDENTE DE ESTUDIO DEL NIVEL POSGRADO POR ESCUELA, DE PRIMER INGRESO Y REINGRESO. CICLO ESCOLAR 1997/1998.</t>
  </si>
  <si>
    <t>POBLACION ESCOLAR SEGÚN ENTIDAD FEDERATIVA DONDE CURSARON EL ANTECEDENTE DE ESTUDIO DEL NIVEL LICENCIATURA POR ESCUELA, DE PRIMER INGRESO Y REINGRESO. CICLO ESCOLAR 1997/1998.</t>
  </si>
  <si>
    <t>POBLACION ESCOLAR SEGÚN ENTIDAD FEDERATIVA DONDE CURSARON EL ANTECEDENTE DE ESTUDIO DEL NIVEL MEDIO SUPERIOR POR ESCUELA, DE PRIMER INGRESO Y REINGRESO. CICLO ESCOLAR 1997/1998.</t>
  </si>
  <si>
    <t>POBLACION ESCOLAR SEGÚN MUNICIPIO DE NACIMIENTO DEL NIVEL POSGRADO POR ESCUELA DE PRIMER INGRESO Y REINGRESO. CICLO ESCOLAR 1997/1998.</t>
  </si>
  <si>
    <t>POBLACION ESCOLAR SEGÚN MUNICIPIO DE NACIMIENTO DEL NIVEL LICENCIATURA POR ESCUELA DE PRIMER INGRESO Y REINGRESO. CICLO ESCOLAR 1997/1998.</t>
  </si>
  <si>
    <t>POBLACION ESCOLAR SEGÚN MUNICIPIO DE NACIMIENTO, DEL NIVEL MEDIO SUPERIOR POR ESCUELA DE PRIMER INGRESO Y REINGRESO. CICLO ESCOLAR 1997/1998.</t>
  </si>
  <si>
    <t>POBLACION ESCOLAR SEGÚN MUNICIPIO DONDE CURSARON EL ANTECENTE EL ANTECEDENTE DE ESTUDIO DEL NIVEL POSGRADO POR ESCUELA DE PRIMER INGRESO Y REINGRESO. CICLO ESCOLAR 1997/1998.</t>
  </si>
  <si>
    <t>POBLACION ESCOLAR SEGÚN MUNICIPIO DONDE CURSARON EL ANTECENTE EL ANTECEDENTE DE ESTUDIO DEL NIVEL LICENCIATURA POR ESCUELA DE PRIMER INGRESO Y REINGRESO. CICLO ESCOLAR 1997/1998.</t>
  </si>
  <si>
    <t>POBLACION ESCOLAR SEGÚN MUNICIPIO DONDE CURSARON EL ANTECENTE EL ANTECEDENTE DE ESTUDIO DEL NIVEL MEDIO SUPERIOR POR ESCUELA DE PRIMER INGRESO Y REINGRESO. CICLO ESCOLAR 1997/1998.</t>
  </si>
  <si>
    <t>POBLACION ESCOLAR DEL NIVEL MEDIO SUPERIOR, POR ESCUELA, EDAD Y SEXO. CICLO ESCOLAR 1997/1998.</t>
  </si>
  <si>
    <t>POBLACION ESCOLAR NUMERO DE GRUPOS Y PROMEDIO DE ALUMNOS POR GRUPO, DEL NIVEL POSGRADO Y SEXO POR NIVEL, ESCUELA Y GRADO. CICLO ESCOLAR 1997/1998.</t>
  </si>
  <si>
    <t>POBLACION ESCOLAR, NUMERO DE GRUPOS Y PROMEDIO DE ALUMNOS POR GRUPO, DEL NIVEL MEDIO SUPERIOR POR ESCUELA. CICLO ESCOLAR 1997/1998.</t>
  </si>
  <si>
    <t>INDICES ABSOLUTOS Y RELATIVOS DE APROBACION, REPROBACION Y DESERCION ESCOLAR, POR NIVEL EDUCATIVO Y ESCUELA, CICLO ESCOLAR 1996/1997.</t>
  </si>
  <si>
    <t>CUADRO No. 28-A</t>
  </si>
  <si>
    <t>MATRICULA TOTAL, ALUMNOS DE PRIMER GRADO Y EGRESADOS POR SEXO DEL NIVEL POSGRADO SUPERIOR Y ESCUELA. CICLO ESCOLAR 1997/1998.</t>
  </si>
  <si>
    <t>CUADRO No. 42</t>
  </si>
  <si>
    <t>CUADRO No. 43</t>
  </si>
  <si>
    <t>CUADRO No. 44</t>
  </si>
  <si>
    <t>CUADRO No. 45</t>
  </si>
  <si>
    <t>CUADRO No. 45-A</t>
  </si>
  <si>
    <t>CUADRO No. 45-B</t>
  </si>
  <si>
    <t>CUADRO No. 46</t>
  </si>
  <si>
    <t xml:space="preserve">              T  E  R  C  E  R  O</t>
  </si>
  <si>
    <t xml:space="preserve"> ALUMNOS POR COMPUTADORA</t>
  </si>
  <si>
    <t>* CORRESPONDE A INSTRUCTOR DE MUSICA (MEDIO TERMINAL)</t>
  </si>
  <si>
    <t xml:space="preserve">ALUMNOS INSCRITOS A PRIMER GRADO AL NIVEL POSGRADO Y LICENCIATURA </t>
  </si>
  <si>
    <t>POR INSTITUCIONES DE PROCEDENCIA. CICLO ESCOLAR 1997/1998.</t>
  </si>
  <si>
    <t>CUADRO No. 10</t>
  </si>
  <si>
    <t>PROVENIENTES</t>
  </si>
  <si>
    <t xml:space="preserve">DE LAS </t>
  </si>
  <si>
    <t xml:space="preserve"> PROVENIENTES  DE  OTRAS  INSTITUCIONES</t>
  </si>
  <si>
    <t xml:space="preserve">  E  S  C  U  E  L  A   </t>
  </si>
  <si>
    <t>ESCUELAS</t>
  </si>
  <si>
    <t xml:space="preserve">        DE  OTRAS  ENTIDADES</t>
  </si>
  <si>
    <t>DE LA U.A.N.</t>
  </si>
  <si>
    <t>FEDERAL</t>
  </si>
  <si>
    <t>PRIVADA</t>
  </si>
  <si>
    <t>AUTONOMA</t>
  </si>
  <si>
    <t>OTROS</t>
  </si>
  <si>
    <t xml:space="preserve">   INVESTIGACION EDUCATIVA (**)</t>
  </si>
  <si>
    <t xml:space="preserve">   NEGOCIOS Y ESTUDIOS ESCONOMICOS</t>
  </si>
  <si>
    <t xml:space="preserve">    AGRICULTURA</t>
  </si>
  <si>
    <t xml:space="preserve">    CIENCIAS E INGENIERIAS </t>
  </si>
  <si>
    <t xml:space="preserve">      CONTROL Y COMPUTACION</t>
  </si>
  <si>
    <t xml:space="preserve">      ELECTRONICA</t>
  </si>
  <si>
    <t xml:space="preserve">      MECANICA</t>
  </si>
  <si>
    <t xml:space="preserve">      QUIMICO INDUSTRIAL</t>
  </si>
  <si>
    <t xml:space="preserve">      QUIMICO FARMACO-BIOLOGO</t>
  </si>
  <si>
    <t xml:space="preserve">      TRONCO COMUN (*)</t>
  </si>
  <si>
    <t>|123</t>
  </si>
  <si>
    <t xml:space="preserve">      ADMINISTRACION</t>
  </si>
  <si>
    <t xml:space="preserve">      CONTADURIA</t>
  </si>
  <si>
    <t xml:space="preserve">      ECONOMIA </t>
  </si>
  <si>
    <t xml:space="preserve">      INFORMATICA Y ESTADISTICAS</t>
  </si>
  <si>
    <t xml:space="preserve">      INFORMATICA Y EST. (UNIDAD SUR)</t>
  </si>
  <si>
    <t xml:space="preserve">    ENFERMERIA Y OBSTETRICIA </t>
  </si>
  <si>
    <t xml:space="preserve">    INGENIERIA PESQUERA (*)</t>
  </si>
  <si>
    <t xml:space="preserve">      TRONCO COMUN</t>
  </si>
  <si>
    <t xml:space="preserve">      TECNOLOGIAS DE CAPTURAS</t>
  </si>
  <si>
    <t xml:space="preserve">      RECURSOS ACUATICOS</t>
  </si>
  <si>
    <t xml:space="preserve">      ADMON. DE EMPRESAS PESQUERAS</t>
  </si>
  <si>
    <t xml:space="preserve">    MEDICINA HUMANA </t>
  </si>
  <si>
    <t>*   CORRESPONDEN AL TRONCO COMUN PARA ESTE CICLO ESCOLAR.</t>
  </si>
  <si>
    <t>**  NO PROPORCIONO LA INFORMACION.</t>
  </si>
  <si>
    <t xml:space="preserve">ALUMNOS INSCRITOS A PRIMER GRADO AL NIVEL MEDIO SUPERIOR </t>
  </si>
  <si>
    <t>PROVENIENTES DE INSTITUCIONES EDUCATIVAS DEL ESTADO DE NAYARIT</t>
  </si>
  <si>
    <t>Y OTRAS ENTIDADES FEDERATIVAS. CICLO ESCOLAR 1997/1998.</t>
  </si>
  <si>
    <t>CUADRO No. 11</t>
  </si>
  <si>
    <t xml:space="preserve">    </t>
  </si>
  <si>
    <t>INSTITUCIONES        EDUCATIVAS</t>
  </si>
  <si>
    <t xml:space="preserve">     DEL ESTADO DE NAYARIT</t>
  </si>
  <si>
    <t xml:space="preserve">     DE OTRAS ENTIDADES</t>
  </si>
  <si>
    <t>ESTATAL</t>
  </si>
  <si>
    <t>* CORRESPONDE AL NIVEL MEDIO TERMINAL</t>
  </si>
  <si>
    <t>POBLACION ESCOLAR SEGUN ENTIDAD FEDERATIVA DE NACIMIENTO DEL NIVEL POSGRADO</t>
  </si>
  <si>
    <t>POR ESCUELA, DE PRIMER INGRESO Y REINGRESO. CICLO ESCOLAR 1997/1998.</t>
  </si>
  <si>
    <t>CUADRO Nº 12</t>
  </si>
  <si>
    <t xml:space="preserve">                  D O C T O R A D O</t>
  </si>
  <si>
    <t>M  A  E  S  T  R  I  A</t>
  </si>
  <si>
    <t>E      S      P      E      C      I       A      L      I      D      A      D</t>
  </si>
  <si>
    <t>ENTIDAD FEDERATIVA</t>
  </si>
  <si>
    <t>POR</t>
  </si>
  <si>
    <t>CIENCIAS</t>
  </si>
  <si>
    <t>CIENC.</t>
  </si>
  <si>
    <t>EDUCACION</t>
  </si>
  <si>
    <t>DERECHO</t>
  </si>
  <si>
    <t>HORT.</t>
  </si>
  <si>
    <t>INVESTIG.</t>
  </si>
  <si>
    <t xml:space="preserve">NEGOCIOS </t>
  </si>
  <si>
    <t>ANESTESIO-</t>
  </si>
  <si>
    <t>CIRUGIA</t>
  </si>
  <si>
    <t>EDUC.</t>
  </si>
  <si>
    <t xml:space="preserve">GINECOLOGIA </t>
  </si>
  <si>
    <t>MEDICINA</t>
  </si>
  <si>
    <t>PEDIA-</t>
  </si>
  <si>
    <t>PERIO-</t>
  </si>
  <si>
    <t>EDO.</t>
  </si>
  <si>
    <t>AGRICOLAS</t>
  </si>
  <si>
    <t>PECUARIAS</t>
  </si>
  <si>
    <t>AGRIC.</t>
  </si>
  <si>
    <t>AMBIENT.</t>
  </si>
  <si>
    <t>ODONTOL.</t>
  </si>
  <si>
    <t>SUPERIOR</t>
  </si>
  <si>
    <t>PUBLICO</t>
  </si>
  <si>
    <t>TROPICAL</t>
  </si>
  <si>
    <t>EDUCAT.</t>
  </si>
  <si>
    <t>EST. ECON.</t>
  </si>
  <si>
    <t>LOGIA</t>
  </si>
  <si>
    <t>BUCAL</t>
  </si>
  <si>
    <t>GENERAL</t>
  </si>
  <si>
    <t>SUPER.</t>
  </si>
  <si>
    <t>Y OBSTETRIC.</t>
  </si>
  <si>
    <t>INTERNA</t>
  </si>
  <si>
    <t>TRIA</t>
  </si>
  <si>
    <t>DONCIA</t>
  </si>
  <si>
    <t>1º ING.</t>
  </si>
  <si>
    <t>REIN.</t>
  </si>
  <si>
    <t xml:space="preserve">        *</t>
  </si>
  <si>
    <t>TOTAL ESCUELA</t>
  </si>
  <si>
    <t xml:space="preserve">  AGUASCALIENTES</t>
  </si>
  <si>
    <t xml:space="preserve">  BAJA CALIFORNIA NORTE</t>
  </si>
  <si>
    <t xml:space="preserve">  BAJA CALIFORNIA SUR</t>
  </si>
  <si>
    <t xml:space="preserve">  CAMPECHE</t>
  </si>
  <si>
    <t xml:space="preserve">  COAHUILA</t>
  </si>
  <si>
    <t xml:space="preserve">  CHIHUAHUA</t>
  </si>
  <si>
    <t xml:space="preserve">  COLIMA</t>
  </si>
  <si>
    <t xml:space="preserve">  CHIAPAS</t>
  </si>
  <si>
    <t xml:space="preserve">  DISTRITO FEDERAL</t>
  </si>
  <si>
    <t xml:space="preserve">  DURANGO</t>
  </si>
  <si>
    <t xml:space="preserve">  GUANAJUATO</t>
  </si>
  <si>
    <t xml:space="preserve">  GUERRERO</t>
  </si>
  <si>
    <t xml:space="preserve">  HIDALGO</t>
  </si>
  <si>
    <t xml:space="preserve">  JALISCO</t>
  </si>
  <si>
    <t xml:space="preserve">  ESTADO DE MEXICO</t>
  </si>
  <si>
    <t xml:space="preserve">  MICHOACAN</t>
  </si>
  <si>
    <t xml:space="preserve">  MORELOS</t>
  </si>
  <si>
    <t xml:space="preserve">  NAYARIT</t>
  </si>
  <si>
    <t xml:space="preserve">  NUEVO LEON</t>
  </si>
  <si>
    <t xml:space="preserve">  OAXACA</t>
  </si>
  <si>
    <t xml:space="preserve">  PUEBLA</t>
  </si>
  <si>
    <t xml:space="preserve">  QUERETARO</t>
  </si>
  <si>
    <t xml:space="preserve">  QUINTANA ROO</t>
  </si>
  <si>
    <t xml:space="preserve">  SAN LUIS POTOSI</t>
  </si>
  <si>
    <t xml:space="preserve">  SINALOA</t>
  </si>
  <si>
    <t xml:space="preserve">  SONORA</t>
  </si>
  <si>
    <t xml:space="preserve">  TABASCO</t>
  </si>
  <si>
    <t xml:space="preserve">  TAMAULIPAS</t>
  </si>
  <si>
    <t xml:space="preserve">  TLAXCALA</t>
  </si>
  <si>
    <t xml:space="preserve">  VERACRUZ</t>
  </si>
  <si>
    <t xml:space="preserve">  YUCATAN</t>
  </si>
  <si>
    <t xml:space="preserve">  ZACATECAS</t>
  </si>
  <si>
    <t xml:space="preserve">  EXTRANJEROS</t>
  </si>
  <si>
    <t xml:space="preserve"> *  NO PROPORCIONO LA INFORMACION.</t>
  </si>
  <si>
    <t>POBLACION ESCOLAR SEGUN ENTIDAD FEDERATIVA DE NACIMIENTO DEL NIVEL LICENCIATURA POR ESCUELA, DE PRIMER INGRESO</t>
  </si>
  <si>
    <t>Y REINGRESO.  CICLO ESCOLAR 1997/1998.</t>
  </si>
  <si>
    <t>CUADRO Nº 13</t>
  </si>
  <si>
    <t>AGRICULTURA</t>
  </si>
  <si>
    <t>C. DE LA EDUCACION</t>
  </si>
  <si>
    <t xml:space="preserve">         ESCUELA     SUPERIOR     DE     CIENCIAS     E     INGENIERIAS</t>
  </si>
  <si>
    <t>COMERCIO Y ADMON.</t>
  </si>
  <si>
    <t xml:space="preserve"> DERECHO</t>
  </si>
  <si>
    <t xml:space="preserve">                E C O N O M I A</t>
  </si>
  <si>
    <t>ENFERMERIA</t>
  </si>
  <si>
    <t xml:space="preserve">  INGENIERIA   PESQUERA</t>
  </si>
  <si>
    <t xml:space="preserve">  MATEMA-</t>
  </si>
  <si>
    <t xml:space="preserve">  MEDICINA </t>
  </si>
  <si>
    <t xml:space="preserve">  MED. VET.</t>
  </si>
  <si>
    <t xml:space="preserve">  ODONTO-</t>
  </si>
  <si>
    <t>TURISMO</t>
  </si>
  <si>
    <t xml:space="preserve">  POR</t>
  </si>
  <si>
    <t xml:space="preserve">  C. DE LA</t>
  </si>
  <si>
    <t>PSIC.</t>
  </si>
  <si>
    <t xml:space="preserve"> ING. QUIM.</t>
  </si>
  <si>
    <t xml:space="preserve"> CONTROL Y</t>
  </si>
  <si>
    <t xml:space="preserve">   ELECTRO-</t>
  </si>
  <si>
    <t>QUIM. FARM.</t>
  </si>
  <si>
    <t xml:space="preserve">     MECA-</t>
  </si>
  <si>
    <t>LIC.</t>
  </si>
  <si>
    <t>INF. Y</t>
  </si>
  <si>
    <t>U. ACAD.</t>
  </si>
  <si>
    <t>Y OBSTETRICIA</t>
  </si>
  <si>
    <t>TEC.</t>
  </si>
  <si>
    <t>RECUR.</t>
  </si>
  <si>
    <t>ADM.</t>
  </si>
  <si>
    <t xml:space="preserve">  TICAS</t>
  </si>
  <si>
    <t xml:space="preserve">  HUMANA</t>
  </si>
  <si>
    <t xml:space="preserve">  Y ZOOT.</t>
  </si>
  <si>
    <t xml:space="preserve">  LOGIA</t>
  </si>
  <si>
    <t xml:space="preserve"> EDO.</t>
  </si>
  <si>
    <t xml:space="preserve">  EDUCACION</t>
  </si>
  <si>
    <t xml:space="preserve">  INDUST.</t>
  </si>
  <si>
    <t>COMPUTACION</t>
  </si>
  <si>
    <t xml:space="preserve">     NICA</t>
  </si>
  <si>
    <t>BIOLOGO</t>
  </si>
  <si>
    <t>CONT.</t>
  </si>
  <si>
    <t>ADMON.</t>
  </si>
  <si>
    <t>ECON.</t>
  </si>
  <si>
    <t>EST</t>
  </si>
  <si>
    <t>SUR</t>
  </si>
  <si>
    <t>CAPT.</t>
  </si>
  <si>
    <t>ACUAT.</t>
  </si>
  <si>
    <t>EMP.</t>
  </si>
  <si>
    <t xml:space="preserve">    *</t>
  </si>
  <si>
    <t>* NO PROPORCIONO LA INFORMACION.</t>
  </si>
  <si>
    <t>POBLACION ESCOLAR SEGUN ENTIDAD FEDERATIVA DE  NACIMIENTO DEL NIVEL MEDIO SUPERIOR POR ESCUELA DE PRIMER INGRESO Y REINGRESO. CICLO ESCOLAR 1997/1998.</t>
  </si>
  <si>
    <t>CUADRO No. 14</t>
  </si>
  <si>
    <t xml:space="preserve">     PREPA 1</t>
  </si>
  <si>
    <t xml:space="preserve">   PREPA 2</t>
  </si>
  <si>
    <t xml:space="preserve">  PREPA 3</t>
  </si>
  <si>
    <t xml:space="preserve">  PREPA 4</t>
  </si>
  <si>
    <t xml:space="preserve">    PREPA 5</t>
  </si>
  <si>
    <t xml:space="preserve">   PREPA 6</t>
  </si>
  <si>
    <t xml:space="preserve">      PREPA 7</t>
  </si>
  <si>
    <t xml:space="preserve">     PREPA 8</t>
  </si>
  <si>
    <t xml:space="preserve"> PREPA 9</t>
  </si>
  <si>
    <t xml:space="preserve">     PREPA 10</t>
  </si>
  <si>
    <t xml:space="preserve">     PREPA 11</t>
  </si>
  <si>
    <t xml:space="preserve">     PREPA 12</t>
  </si>
  <si>
    <t xml:space="preserve">      PREPA 13</t>
  </si>
  <si>
    <t xml:space="preserve">    PREPA 14</t>
  </si>
  <si>
    <t xml:space="preserve">  PREPA 15 </t>
  </si>
  <si>
    <t>ENF. Y OBST.</t>
  </si>
  <si>
    <t xml:space="preserve"> ESCUELA</t>
  </si>
  <si>
    <t xml:space="preserve">       TEPIC</t>
  </si>
  <si>
    <t xml:space="preserve">SANTIAGO </t>
  </si>
  <si>
    <t>ACAPONETA</t>
  </si>
  <si>
    <t>TECUALA</t>
  </si>
  <si>
    <t xml:space="preserve">    TUXPAN</t>
  </si>
  <si>
    <t xml:space="preserve">    IXTLAN</t>
  </si>
  <si>
    <t xml:space="preserve">     COMPOS-</t>
  </si>
  <si>
    <t xml:space="preserve">    AHUACA-</t>
  </si>
  <si>
    <t xml:space="preserve"> VILLA HGO.</t>
  </si>
  <si>
    <t xml:space="preserve">     VALLE</t>
  </si>
  <si>
    <t xml:space="preserve">        RUIZ</t>
  </si>
  <si>
    <t xml:space="preserve">     SAN BLAS</t>
  </si>
  <si>
    <t xml:space="preserve">        TEPIC</t>
  </si>
  <si>
    <t xml:space="preserve">     TEPIC</t>
  </si>
  <si>
    <t xml:space="preserve"> PUENTE DE</t>
  </si>
  <si>
    <t xml:space="preserve"> MUSICA</t>
  </si>
  <si>
    <t xml:space="preserve">     ENTIDAD FEDERATIVA</t>
  </si>
  <si>
    <t>IXCUNTLA</t>
  </si>
  <si>
    <t xml:space="preserve">     TELA</t>
  </si>
  <si>
    <t xml:space="preserve">    TLAN</t>
  </si>
  <si>
    <t xml:space="preserve">     BANDERAS</t>
  </si>
  <si>
    <t xml:space="preserve"> CAMOTLAN</t>
  </si>
  <si>
    <t>REIG.</t>
  </si>
  <si>
    <t xml:space="preserve"> 1º ING.</t>
  </si>
  <si>
    <t>TOTAL NIVEL MEDIO SUPERIOR</t>
  </si>
  <si>
    <t>POBLACION ESCOLAR SEGUN ENTIDAD FEDERATIVA DONDE CURSARON EL ANTECEDENTE DE ESTUDIO DEL NIVEL POSGRADO</t>
  </si>
  <si>
    <t>CUADRO Nº 15</t>
  </si>
  <si>
    <t xml:space="preserve">     DOCTORADO</t>
  </si>
  <si>
    <t xml:space="preserve">                M A E S T R I A</t>
  </si>
  <si>
    <t>E   S   P   E   C   I   A   L   I   D   A   D</t>
  </si>
  <si>
    <t>ANESTE-</t>
  </si>
  <si>
    <t>GINECOL.</t>
  </si>
  <si>
    <t>EDUCATIVA</t>
  </si>
  <si>
    <t>SIOLOGIA</t>
  </si>
  <si>
    <t>SUP.</t>
  </si>
  <si>
    <t>OBST.</t>
  </si>
  <si>
    <t>POBLACION ESCOLAR SEGUN ENTIDAD FEDERATIVA DONDE CURSARON EL ANTECEDENTE DE ESTUDIO DEL NIVEL LICENCIATURA POR ESCUELA,</t>
  </si>
  <si>
    <t>DE PRIMER INGRESO Y REINGRESO. CICLO ESCOLAR 1997/1998.</t>
  </si>
  <si>
    <t>CUADRO Nº 16</t>
  </si>
  <si>
    <t>AGRICUL-</t>
  </si>
  <si>
    <t>CS. DE LA EDUC.</t>
  </si>
  <si>
    <t xml:space="preserve">  ESCUELA SUPERIOR DE CIENCIAS E INGENIERIAS</t>
  </si>
</sst>
</file>

<file path=xl/styles.xml><?xml version="1.0" encoding="utf-8"?>
<styleSheet xmlns="http://schemas.openxmlformats.org/spreadsheetml/2006/main">
  <numFmts count="4">
    <numFmt numFmtId="186" formatCode="0_)"/>
    <numFmt numFmtId="187" formatCode="0.0_)"/>
    <numFmt numFmtId="188" formatCode="0.00_)"/>
    <numFmt numFmtId="189" formatCode="0.000_)"/>
  </numFmts>
  <fonts count="64">
    <font>
      <sz val="7"/>
      <name val="Helv"/>
    </font>
    <font>
      <sz val="10"/>
      <name val="Arial"/>
    </font>
    <font>
      <b/>
      <i/>
      <sz val="8"/>
      <name val="Helv"/>
    </font>
    <font>
      <i/>
      <sz val="8"/>
      <name val="Helv"/>
    </font>
    <font>
      <b/>
      <i/>
      <sz val="7"/>
      <name val="Times New Roman"/>
    </font>
    <font>
      <b/>
      <sz val="7"/>
      <name val="Helv"/>
    </font>
    <font>
      <b/>
      <i/>
      <sz val="7"/>
      <name val="Helv"/>
    </font>
    <font>
      <i/>
      <sz val="7"/>
      <name val="Helv"/>
    </font>
    <font>
      <i/>
      <u/>
      <sz val="8"/>
      <name val="Helv"/>
    </font>
    <font>
      <sz val="8"/>
      <name val="Helv"/>
    </font>
    <font>
      <b/>
      <sz val="8"/>
      <name val="Helv"/>
    </font>
    <font>
      <b/>
      <i/>
      <u/>
      <sz val="7"/>
      <name val="Helv"/>
    </font>
    <font>
      <b/>
      <i/>
      <u/>
      <sz val="8"/>
      <name val="Helv"/>
    </font>
    <font>
      <b/>
      <i/>
      <sz val="14"/>
      <name val="Times New Roman"/>
    </font>
    <font>
      <b/>
      <sz val="6"/>
      <name val="Helv"/>
    </font>
    <font>
      <b/>
      <sz val="4"/>
      <name val="Helv"/>
    </font>
    <font>
      <b/>
      <u/>
      <sz val="6"/>
      <name val="Helv"/>
    </font>
    <font>
      <b/>
      <sz val="5"/>
      <name val="Helv"/>
    </font>
    <font>
      <sz val="6"/>
      <name val="Helv"/>
    </font>
    <font>
      <sz val="5"/>
      <name val="Helv"/>
    </font>
    <font>
      <b/>
      <u/>
      <sz val="4"/>
      <name val="Helv"/>
    </font>
    <font>
      <sz val="4"/>
      <name val="Helv"/>
    </font>
    <font>
      <sz val="5"/>
      <color indexed="11"/>
      <name val="Helv"/>
    </font>
    <font>
      <sz val="7"/>
      <color indexed="10"/>
      <name val="Helv"/>
    </font>
    <font>
      <sz val="7"/>
      <color indexed="15"/>
      <name val="Helv"/>
    </font>
    <font>
      <i/>
      <sz val="6"/>
      <name val="Times New Roman"/>
    </font>
    <font>
      <b/>
      <sz val="5"/>
      <name val="Arial"/>
    </font>
    <font>
      <b/>
      <i/>
      <sz val="5"/>
      <name val="Helv"/>
    </font>
    <font>
      <i/>
      <sz val="5"/>
      <name val="Helv"/>
    </font>
    <font>
      <b/>
      <i/>
      <sz val="4"/>
      <name val="Times New Roman"/>
    </font>
    <font>
      <b/>
      <i/>
      <u/>
      <sz val="4"/>
      <name val="Times New Roman"/>
    </font>
    <font>
      <i/>
      <sz val="4"/>
      <name val="Times New Roman"/>
    </font>
    <font>
      <b/>
      <i/>
      <sz val="4"/>
      <name val="Helv"/>
    </font>
    <font>
      <i/>
      <sz val="4"/>
      <name val="Helv"/>
    </font>
    <font>
      <b/>
      <i/>
      <u/>
      <sz val="4"/>
      <name val="Helv"/>
    </font>
    <font>
      <i/>
      <u/>
      <sz val="4"/>
      <name val="Helv"/>
    </font>
    <font>
      <i/>
      <sz val="6"/>
      <name val="Helv"/>
    </font>
    <font>
      <b/>
      <u/>
      <sz val="7"/>
      <name val="Helv"/>
    </font>
    <font>
      <u/>
      <sz val="7"/>
      <name val="Helv"/>
    </font>
    <font>
      <b/>
      <u/>
      <sz val="5"/>
      <name val="Helv"/>
    </font>
    <font>
      <b/>
      <i/>
      <sz val="6"/>
      <name val="Times New Roman"/>
    </font>
    <font>
      <b/>
      <i/>
      <sz val="6"/>
      <name val="Helv"/>
    </font>
    <font>
      <b/>
      <i/>
      <sz val="5"/>
      <name val="Times New Roman"/>
    </font>
    <font>
      <b/>
      <i/>
      <u/>
      <sz val="5"/>
      <name val="Times New Roman"/>
    </font>
    <font>
      <i/>
      <sz val="5"/>
      <name val="Times New Roman"/>
    </font>
    <font>
      <u/>
      <sz val="5"/>
      <name val="Helv"/>
    </font>
    <font>
      <sz val="7"/>
      <name val="Helv"/>
    </font>
    <font>
      <u/>
      <sz val="6"/>
      <name val="Helv"/>
    </font>
    <font>
      <b/>
      <i/>
      <u/>
      <sz val="6"/>
      <name val="Times New Roman"/>
    </font>
    <font>
      <i/>
      <u/>
      <sz val="6"/>
      <name val="Helv"/>
    </font>
    <font>
      <i/>
      <u/>
      <sz val="7"/>
      <name val="Helv"/>
    </font>
    <font>
      <b/>
      <u/>
      <sz val="8"/>
      <name val="Helv"/>
    </font>
    <font>
      <i/>
      <sz val="7"/>
      <name val="Times New Roman"/>
    </font>
    <font>
      <sz val="10"/>
      <name val="Courier"/>
    </font>
    <font>
      <b/>
      <i/>
      <sz val="8"/>
      <name val="Arial Narrow"/>
      <family val="2"/>
    </font>
    <font>
      <sz val="8"/>
      <name val="Arial Narrow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sz val="10"/>
      <name val="Courier"/>
    </font>
    <font>
      <b/>
      <sz val="8"/>
      <name val="Arial Narrow"/>
      <family val="2"/>
    </font>
    <font>
      <b/>
      <sz val="10"/>
      <name val="Arial"/>
      <family val="2"/>
    </font>
    <font>
      <b/>
      <sz val="10"/>
      <name val="Courier"/>
    </font>
    <font>
      <i/>
      <sz val="8"/>
      <name val="Times New Roman"/>
    </font>
    <font>
      <b/>
      <i/>
      <sz val="8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lightGray">
        <fgColor indexed="8"/>
      </patternFill>
    </fill>
    <fill>
      <patternFill patternType="gray125">
        <fgColor indexed="8"/>
      </patternFill>
    </fill>
    <fill>
      <patternFill patternType="solid">
        <fgColor indexed="8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42"/>
        <bgColor indexed="22"/>
      </patternFill>
    </fill>
  </fills>
  <borders count="78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53" fillId="0" borderId="0"/>
    <xf numFmtId="186" fontId="3" fillId="0" borderId="0"/>
    <xf numFmtId="186" fontId="3" fillId="0" borderId="0"/>
    <xf numFmtId="186" fontId="3" fillId="0" borderId="0"/>
    <xf numFmtId="186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18" fillId="0" borderId="0"/>
    <xf numFmtId="0" fontId="3" fillId="0" borderId="0"/>
    <xf numFmtId="0" fontId="9" fillId="0" borderId="0"/>
    <xf numFmtId="0" fontId="3" fillId="0" borderId="0"/>
    <xf numFmtId="186" fontId="3" fillId="0" borderId="0"/>
    <xf numFmtId="186" fontId="3" fillId="0" borderId="0"/>
    <xf numFmtId="186" fontId="7" fillId="0" borderId="0"/>
    <xf numFmtId="186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186" fontId="7" fillId="0" borderId="0"/>
    <xf numFmtId="186" fontId="3" fillId="0" borderId="0"/>
    <xf numFmtId="188" fontId="3" fillId="0" borderId="0"/>
    <xf numFmtId="186" fontId="3" fillId="0" borderId="0"/>
    <xf numFmtId="186" fontId="3" fillId="0" borderId="0"/>
    <xf numFmtId="186" fontId="3" fillId="0" borderId="0"/>
    <xf numFmtId="186" fontId="3" fillId="0" borderId="0"/>
    <xf numFmtId="186" fontId="3" fillId="0" borderId="0"/>
    <xf numFmtId="186" fontId="3" fillId="0" borderId="0"/>
    <xf numFmtId="0" fontId="9" fillId="0" borderId="0"/>
    <xf numFmtId="186" fontId="46" fillId="0" borderId="0"/>
    <xf numFmtId="186" fontId="3" fillId="0" borderId="0"/>
    <xf numFmtId="186" fontId="3" fillId="0" borderId="0"/>
    <xf numFmtId="0" fontId="3" fillId="0" borderId="0"/>
    <xf numFmtId="186" fontId="3" fillId="0" borderId="0"/>
    <xf numFmtId="0" fontId="3" fillId="0" borderId="0"/>
    <xf numFmtId="0" fontId="3" fillId="0" borderId="0"/>
    <xf numFmtId="0" fontId="9" fillId="0" borderId="0"/>
    <xf numFmtId="186" fontId="52" fillId="0" borderId="0"/>
    <xf numFmtId="0" fontId="1" fillId="0" borderId="0"/>
  </cellStyleXfs>
  <cellXfs count="3112">
    <xf numFmtId="0" fontId="0" fillId="0" borderId="0" xfId="0"/>
    <xf numFmtId="0" fontId="2" fillId="0" borderId="0" xfId="0" applyFont="1" applyAlignment="1" applyProtection="1">
      <alignment horizontal="left"/>
    </xf>
    <xf numFmtId="0" fontId="2" fillId="0" borderId="0" xfId="0" applyFont="1"/>
    <xf numFmtId="0" fontId="3" fillId="0" borderId="0" xfId="0" applyFont="1"/>
    <xf numFmtId="0" fontId="0" fillId="0" borderId="1" xfId="0" applyBorder="1"/>
    <xf numFmtId="0" fontId="2" fillId="0" borderId="2" xfId="0" applyFont="1" applyBorder="1" applyProtection="1"/>
    <xf numFmtId="0" fontId="2" fillId="0" borderId="3" xfId="0" applyFont="1" applyBorder="1" applyProtection="1"/>
    <xf numFmtId="187" fontId="2" fillId="0" borderId="3" xfId="0" applyNumberFormat="1" applyFont="1" applyBorder="1" applyProtection="1"/>
    <xf numFmtId="187" fontId="2" fillId="0" borderId="2" xfId="0" applyNumberFormat="1" applyFont="1" applyBorder="1" applyProtection="1"/>
    <xf numFmtId="0" fontId="5" fillId="0" borderId="4" xfId="0" applyFont="1" applyBorder="1" applyProtection="1"/>
    <xf numFmtId="0" fontId="5" fillId="0" borderId="2" xfId="0" applyFont="1" applyBorder="1" applyProtection="1"/>
    <xf numFmtId="0" fontId="5" fillId="0" borderId="3" xfId="0" applyFont="1" applyBorder="1"/>
    <xf numFmtId="0" fontId="5" fillId="0" borderId="3" xfId="0" applyFont="1" applyBorder="1" applyProtection="1"/>
    <xf numFmtId="0" fontId="5" fillId="0" borderId="2" xfId="0" applyFont="1" applyBorder="1"/>
    <xf numFmtId="187" fontId="5" fillId="0" borderId="3" xfId="0" applyNumberFormat="1" applyFont="1" applyBorder="1" applyProtection="1"/>
    <xf numFmtId="187" fontId="5" fillId="0" borderId="2" xfId="0" applyNumberFormat="1" applyFont="1" applyBorder="1" applyProtection="1"/>
    <xf numFmtId="0" fontId="5" fillId="0" borderId="5" xfId="0" applyFont="1" applyBorder="1"/>
    <xf numFmtId="0" fontId="5" fillId="0" borderId="4" xfId="0" applyFont="1" applyBorder="1"/>
    <xf numFmtId="187" fontId="5" fillId="0" borderId="4" xfId="0" applyNumberFormat="1" applyFont="1" applyBorder="1" applyProtection="1"/>
    <xf numFmtId="0" fontId="4" fillId="0" borderId="2" xfId="0" applyFont="1" applyBorder="1" applyProtection="1"/>
    <xf numFmtId="0" fontId="4" fillId="0" borderId="3" xfId="0" applyFont="1" applyBorder="1" applyProtection="1"/>
    <xf numFmtId="187" fontId="4" fillId="0" borderId="3" xfId="0" applyNumberFormat="1" applyFont="1" applyBorder="1" applyProtection="1"/>
    <xf numFmtId="187" fontId="4" fillId="0" borderId="2" xfId="0" applyNumberFormat="1" applyFont="1" applyBorder="1" applyProtection="1"/>
    <xf numFmtId="0" fontId="5" fillId="0" borderId="0" xfId="0" applyFont="1"/>
    <xf numFmtId="0" fontId="0" fillId="0" borderId="2" xfId="0" applyBorder="1" applyProtection="1"/>
    <xf numFmtId="0" fontId="0" fillId="0" borderId="2" xfId="0" applyBorder="1"/>
    <xf numFmtId="0" fontId="0" fillId="0" borderId="3" xfId="0" applyBorder="1"/>
    <xf numFmtId="187" fontId="0" fillId="0" borderId="3" xfId="0" applyNumberFormat="1" applyBorder="1" applyProtection="1"/>
    <xf numFmtId="0" fontId="0" fillId="0" borderId="5" xfId="0" applyBorder="1"/>
    <xf numFmtId="0" fontId="0" fillId="0" borderId="3" xfId="0" applyBorder="1" applyProtection="1"/>
    <xf numFmtId="187" fontId="0" fillId="0" borderId="2" xfId="0" applyNumberFormat="1" applyBorder="1" applyProtection="1"/>
    <xf numFmtId="187" fontId="0" fillId="0" borderId="5" xfId="0" applyNumberFormat="1" applyBorder="1" applyProtection="1"/>
    <xf numFmtId="186" fontId="0" fillId="0" borderId="3" xfId="0" applyNumberFormat="1" applyBorder="1" applyProtection="1"/>
    <xf numFmtId="0" fontId="4" fillId="0" borderId="3" xfId="0" applyFont="1" applyBorder="1"/>
    <xf numFmtId="0" fontId="4" fillId="0" borderId="2" xfId="0" applyFont="1" applyBorder="1"/>
    <xf numFmtId="186" fontId="5" fillId="0" borderId="3" xfId="0" applyNumberFormat="1" applyFont="1" applyBorder="1" applyProtection="1"/>
    <xf numFmtId="186" fontId="0" fillId="0" borderId="5" xfId="0" applyNumberFormat="1" applyBorder="1" applyProtection="1"/>
    <xf numFmtId="0" fontId="0" fillId="0" borderId="5" xfId="0" applyBorder="1" applyProtection="1"/>
    <xf numFmtId="0" fontId="0" fillId="0" borderId="0" xfId="0" applyAlignment="1" applyProtection="1">
      <alignment horizontal="left"/>
    </xf>
    <xf numFmtId="186" fontId="0" fillId="0" borderId="0" xfId="0" applyNumberFormat="1" applyProtection="1"/>
    <xf numFmtId="187" fontId="0" fillId="0" borderId="0" xfId="0" applyNumberFormat="1" applyProtection="1"/>
    <xf numFmtId="187" fontId="0" fillId="0" borderId="0" xfId="0" applyNumberFormat="1" applyAlignment="1" applyProtection="1">
      <alignment horizontal="left"/>
    </xf>
    <xf numFmtId="0" fontId="0" fillId="2" borderId="2" xfId="0" applyFill="1" applyBorder="1" applyProtection="1"/>
    <xf numFmtId="0" fontId="0" fillId="2" borderId="2" xfId="0" applyFill="1" applyBorder="1"/>
    <xf numFmtId="0" fontId="0" fillId="2" borderId="3" xfId="0" applyFill="1" applyBorder="1"/>
    <xf numFmtId="187" fontId="0" fillId="2" borderId="3" xfId="0" applyNumberFormat="1" applyFill="1" applyBorder="1" applyProtection="1"/>
    <xf numFmtId="187" fontId="0" fillId="2" borderId="2" xfId="0" applyNumberFormat="1" applyFill="1" applyBorder="1" applyProtection="1"/>
    <xf numFmtId="0" fontId="0" fillId="2" borderId="3" xfId="0" applyFill="1" applyBorder="1" applyProtection="1"/>
    <xf numFmtId="186" fontId="0" fillId="2" borderId="3" xfId="0" applyNumberFormat="1" applyFill="1" applyBorder="1" applyProtection="1"/>
    <xf numFmtId="186" fontId="2" fillId="0" borderId="0" xfId="2" applyFont="1" applyAlignment="1" applyProtection="1">
      <alignment horizontal="left"/>
    </xf>
    <xf numFmtId="186" fontId="3" fillId="0" borderId="0" xfId="2"/>
    <xf numFmtId="186" fontId="6" fillId="0" borderId="0" xfId="2" applyFont="1"/>
    <xf numFmtId="186" fontId="2" fillId="0" borderId="0" xfId="2" applyFont="1"/>
    <xf numFmtId="186" fontId="6" fillId="0" borderId="0" xfId="2" applyFont="1" applyAlignment="1" applyProtection="1">
      <alignment horizontal="left"/>
    </xf>
    <xf numFmtId="186" fontId="3" fillId="0" borderId="0" xfId="2" applyAlignment="1" applyProtection="1">
      <alignment horizontal="left"/>
    </xf>
    <xf numFmtId="186" fontId="7" fillId="0" borderId="0" xfId="2" applyFont="1"/>
    <xf numFmtId="186" fontId="6" fillId="2" borderId="0" xfId="2" applyFont="1" applyFill="1"/>
    <xf numFmtId="186" fontId="2" fillId="2" borderId="0" xfId="2" applyFont="1" applyFill="1"/>
    <xf numFmtId="186" fontId="6" fillId="2" borderId="6" xfId="2" applyFont="1" applyFill="1" applyBorder="1" applyAlignment="1" applyProtection="1">
      <alignment horizontal="left"/>
    </xf>
    <xf numFmtId="186" fontId="6" fillId="2" borderId="6" xfId="2" applyFont="1" applyFill="1" applyBorder="1"/>
    <xf numFmtId="186" fontId="2" fillId="0" borderId="6" xfId="2" applyFont="1" applyBorder="1" applyProtection="1"/>
    <xf numFmtId="186" fontId="2" fillId="0" borderId="7" xfId="2" applyFont="1" applyBorder="1" applyProtection="1"/>
    <xf numFmtId="186" fontId="2" fillId="0" borderId="7" xfId="2" applyFont="1" applyBorder="1"/>
    <xf numFmtId="186" fontId="2" fillId="0" borderId="8" xfId="2" applyFont="1" applyBorder="1" applyProtection="1"/>
    <xf numFmtId="186" fontId="2" fillId="0" borderId="6" xfId="2" applyFont="1" applyBorder="1"/>
    <xf numFmtId="187" fontId="3" fillId="0" borderId="0" xfId="2" applyNumberFormat="1" applyProtection="1"/>
    <xf numFmtId="186" fontId="2" fillId="0" borderId="5" xfId="2" applyFont="1" applyBorder="1" applyAlignment="1" applyProtection="1">
      <alignment horizontal="left"/>
    </xf>
    <xf numFmtId="186" fontId="2" fillId="0" borderId="9" xfId="2" applyFont="1" applyBorder="1" applyProtection="1"/>
    <xf numFmtId="186" fontId="2" fillId="0" borderId="5" xfId="2" applyFont="1" applyBorder="1" applyProtection="1"/>
    <xf numFmtId="186" fontId="2" fillId="0" borderId="5" xfId="2" applyFont="1" applyBorder="1"/>
    <xf numFmtId="186" fontId="6" fillId="0" borderId="5" xfId="2" applyFont="1" applyBorder="1"/>
    <xf numFmtId="186" fontId="6" fillId="0" borderId="3" xfId="2" applyFont="1" applyBorder="1"/>
    <xf numFmtId="186" fontId="6" fillId="0" borderId="5" xfId="2" applyFont="1" applyBorder="1" applyAlignment="1" applyProtection="1">
      <alignment horizontal="left"/>
    </xf>
    <xf numFmtId="186" fontId="6" fillId="0" borderId="5" xfId="2" applyFont="1" applyBorder="1" applyProtection="1"/>
    <xf numFmtId="186" fontId="6" fillId="0" borderId="3" xfId="2" applyFont="1" applyBorder="1" applyProtection="1"/>
    <xf numFmtId="186" fontId="7" fillId="0" borderId="5" xfId="2" applyFont="1" applyBorder="1" applyAlignment="1" applyProtection="1">
      <alignment horizontal="left"/>
    </xf>
    <xf numFmtId="186" fontId="7" fillId="0" borderId="5" xfId="2" applyFont="1" applyBorder="1" applyProtection="1"/>
    <xf numFmtId="186" fontId="7" fillId="0" borderId="5" xfId="2" applyNumberFormat="1" applyFont="1" applyBorder="1" applyProtection="1"/>
    <xf numFmtId="186" fontId="7" fillId="0" borderId="5" xfId="2" applyFont="1" applyBorder="1"/>
    <xf numFmtId="186" fontId="7" fillId="0" borderId="3" xfId="2" applyFont="1" applyBorder="1"/>
    <xf numFmtId="186" fontId="7" fillId="0" borderId="3" xfId="2" applyFont="1" applyBorder="1" applyProtection="1"/>
    <xf numFmtId="186" fontId="3" fillId="0" borderId="5" xfId="2" applyBorder="1"/>
    <xf numFmtId="186" fontId="2" fillId="0" borderId="3" xfId="2" applyFont="1" applyBorder="1" applyProtection="1"/>
    <xf numFmtId="186" fontId="6" fillId="0" borderId="5" xfId="2" applyNumberFormat="1" applyFont="1" applyBorder="1" applyProtection="1"/>
    <xf numFmtId="186" fontId="7" fillId="2" borderId="5" xfId="2" applyFont="1" applyFill="1" applyBorder="1" applyAlignment="1" applyProtection="1">
      <alignment horizontal="left"/>
    </xf>
    <xf numFmtId="186" fontId="7" fillId="2" borderId="5" xfId="2" applyFont="1" applyFill="1" applyBorder="1" applyProtection="1"/>
    <xf numFmtId="186" fontId="7" fillId="2" borderId="5" xfId="2" applyNumberFormat="1" applyFont="1" applyFill="1" applyBorder="1" applyProtection="1"/>
    <xf numFmtId="186" fontId="7" fillId="2" borderId="5" xfId="2" applyFont="1" applyFill="1" applyBorder="1"/>
    <xf numFmtId="186" fontId="7" fillId="2" borderId="3" xfId="2" applyFont="1" applyFill="1" applyBorder="1" applyProtection="1"/>
    <xf numFmtId="186" fontId="7" fillId="2" borderId="3" xfId="2" applyFont="1" applyFill="1" applyBorder="1"/>
    <xf numFmtId="186" fontId="7" fillId="3" borderId="0" xfId="2" applyFont="1" applyFill="1"/>
    <xf numFmtId="186" fontId="6" fillId="2" borderId="5" xfId="2" applyFont="1" applyFill="1" applyBorder="1" applyProtection="1"/>
    <xf numFmtId="186" fontId="6" fillId="2" borderId="5" xfId="2" applyFont="1" applyFill="1" applyBorder="1"/>
    <xf numFmtId="186" fontId="7" fillId="0" borderId="10" xfId="2" applyFont="1" applyBorder="1" applyAlignment="1" applyProtection="1">
      <alignment horizontal="left"/>
    </xf>
    <xf numFmtId="186" fontId="7" fillId="0" borderId="10" xfId="2" applyFont="1" applyBorder="1" applyProtection="1"/>
    <xf numFmtId="186" fontId="7" fillId="0" borderId="10" xfId="2" applyNumberFormat="1" applyFont="1" applyBorder="1" applyProtection="1"/>
    <xf numFmtId="186" fontId="7" fillId="0" borderId="10" xfId="2" applyFont="1" applyBorder="1"/>
    <xf numFmtId="186" fontId="7" fillId="0" borderId="0" xfId="2" applyFont="1" applyProtection="1"/>
    <xf numFmtId="186" fontId="7" fillId="0" borderId="0" xfId="2" applyFont="1" applyAlignment="1" applyProtection="1">
      <alignment horizontal="left"/>
    </xf>
    <xf numFmtId="186" fontId="7" fillId="0" borderId="0" xfId="2" applyNumberFormat="1" applyFont="1" applyProtection="1"/>
    <xf numFmtId="186" fontId="3" fillId="0" borderId="0" xfId="3"/>
    <xf numFmtId="186" fontId="2" fillId="0" borderId="0" xfId="3" applyFont="1"/>
    <xf numFmtId="186" fontId="6" fillId="0" borderId="0" xfId="3" applyFont="1"/>
    <xf numFmtId="186" fontId="6" fillId="0" borderId="0" xfId="3" applyFont="1" applyAlignment="1" applyProtection="1">
      <alignment horizontal="left"/>
    </xf>
    <xf numFmtId="186" fontId="3" fillId="0" borderId="7" xfId="3" applyBorder="1"/>
    <xf numFmtId="186" fontId="2" fillId="0" borderId="10" xfId="3" applyFont="1" applyBorder="1" applyProtection="1"/>
    <xf numFmtId="186" fontId="2" fillId="0" borderId="10" xfId="3" applyFont="1" applyBorder="1"/>
    <xf numFmtId="186" fontId="3" fillId="0" borderId="10" xfId="3" applyBorder="1" applyProtection="1"/>
    <xf numFmtId="187" fontId="3" fillId="0" borderId="0" xfId="3" applyNumberFormat="1" applyProtection="1"/>
    <xf numFmtId="186" fontId="3" fillId="0" borderId="7" xfId="3" applyBorder="1" applyProtection="1"/>
    <xf numFmtId="186" fontId="3" fillId="0" borderId="7" xfId="3" applyNumberFormat="1" applyBorder="1" applyProtection="1"/>
    <xf numFmtId="186" fontId="3" fillId="0" borderId="8" xfId="3" applyBorder="1" applyProtection="1"/>
    <xf numFmtId="186" fontId="3" fillId="0" borderId="0" xfId="3" applyAlignment="1" applyProtection="1">
      <alignment horizontal="left"/>
    </xf>
    <xf numFmtId="186" fontId="2" fillId="0" borderId="0" xfId="4" applyFont="1" applyAlignment="1" applyProtection="1">
      <alignment horizontal="left"/>
    </xf>
    <xf numFmtId="186" fontId="3" fillId="0" borderId="0" xfId="4"/>
    <xf numFmtId="186" fontId="6" fillId="0" borderId="0" xfId="4" applyFont="1"/>
    <xf numFmtId="186" fontId="7" fillId="0" borderId="0" xfId="4" applyFont="1"/>
    <xf numFmtId="186" fontId="6" fillId="0" borderId="0" xfId="4" applyFont="1" applyAlignment="1" applyProtection="1">
      <alignment horizontal="left"/>
    </xf>
    <xf numFmtId="186" fontId="3" fillId="0" borderId="0" xfId="4" applyAlignment="1" applyProtection="1">
      <alignment horizontal="left"/>
    </xf>
    <xf numFmtId="186" fontId="7" fillId="2" borderId="5" xfId="4" applyFont="1" applyFill="1" applyBorder="1"/>
    <xf numFmtId="186" fontId="2" fillId="0" borderId="5" xfId="4" applyFont="1" applyBorder="1" applyAlignment="1" applyProtection="1">
      <alignment horizontal="left"/>
    </xf>
    <xf numFmtId="186" fontId="2" fillId="0" borderId="3" xfId="4" applyNumberFormat="1" applyFont="1" applyBorder="1" applyProtection="1"/>
    <xf numFmtId="186" fontId="2" fillId="0" borderId="5" xfId="4" applyFont="1" applyBorder="1"/>
    <xf numFmtId="187" fontId="2" fillId="0" borderId="3" xfId="4" applyNumberFormat="1" applyFont="1" applyBorder="1" applyProtection="1"/>
    <xf numFmtId="187" fontId="3" fillId="0" borderId="3" xfId="4" applyNumberFormat="1" applyBorder="1" applyProtection="1"/>
    <xf numFmtId="186" fontId="6" fillId="0" borderId="5" xfId="4" applyFont="1" applyBorder="1" applyAlignment="1" applyProtection="1">
      <alignment horizontal="left"/>
    </xf>
    <xf numFmtId="186" fontId="6" fillId="0" borderId="3" xfId="4" applyFont="1" applyBorder="1" applyProtection="1"/>
    <xf numFmtId="186" fontId="6" fillId="0" borderId="5" xfId="4" applyFont="1" applyBorder="1"/>
    <xf numFmtId="187" fontId="6" fillId="0" borderId="3" xfId="4" applyNumberFormat="1" applyFont="1" applyBorder="1" applyProtection="1"/>
    <xf numFmtId="186" fontId="7" fillId="0" borderId="5" xfId="4" applyFont="1" applyBorder="1"/>
    <xf numFmtId="186" fontId="7" fillId="0" borderId="5" xfId="4" applyFont="1" applyBorder="1" applyAlignment="1" applyProtection="1">
      <alignment horizontal="left"/>
    </xf>
    <xf numFmtId="186" fontId="7" fillId="0" borderId="3" xfId="4" applyFont="1" applyBorder="1" applyProtection="1"/>
    <xf numFmtId="187" fontId="7" fillId="0" borderId="3" xfId="4" applyNumberFormat="1" applyFont="1" applyBorder="1" applyProtection="1"/>
    <xf numFmtId="186" fontId="7" fillId="0" borderId="3" xfId="4" applyFont="1" applyBorder="1"/>
    <xf numFmtId="186" fontId="3" fillId="0" borderId="0" xfId="4" applyNumberFormat="1" applyProtection="1"/>
    <xf numFmtId="186" fontId="2" fillId="0" borderId="3" xfId="4" applyFont="1" applyBorder="1" applyProtection="1"/>
    <xf numFmtId="187" fontId="3" fillId="0" borderId="0" xfId="4" applyNumberFormat="1" applyProtection="1"/>
    <xf numFmtId="186" fontId="7" fillId="0" borderId="3" xfId="4" applyNumberFormat="1" applyFont="1" applyBorder="1" applyProtection="1"/>
    <xf numFmtId="186" fontId="7" fillId="2" borderId="5" xfId="4" applyFont="1" applyFill="1" applyBorder="1" applyAlignment="1" applyProtection="1">
      <alignment horizontal="left"/>
    </xf>
    <xf numFmtId="186" fontId="7" fillId="2" borderId="3" xfId="4" applyFont="1" applyFill="1" applyBorder="1" applyProtection="1"/>
    <xf numFmtId="187" fontId="7" fillId="2" borderId="3" xfId="4" applyNumberFormat="1" applyFont="1" applyFill="1" applyBorder="1" applyProtection="1"/>
    <xf numFmtId="186" fontId="7" fillId="2" borderId="3" xfId="4" applyFont="1" applyFill="1" applyBorder="1"/>
    <xf numFmtId="186" fontId="7" fillId="2" borderId="3" xfId="4" applyNumberFormat="1" applyFont="1" applyFill="1" applyBorder="1" applyProtection="1"/>
    <xf numFmtId="186" fontId="7" fillId="0" borderId="0" xfId="4" applyFont="1" applyAlignment="1" applyProtection="1">
      <alignment horizontal="left"/>
    </xf>
    <xf numFmtId="186" fontId="3" fillId="0" borderId="0" xfId="4" applyProtection="1"/>
    <xf numFmtId="186" fontId="2" fillId="0" borderId="0" xfId="5" applyFont="1" applyAlignment="1" applyProtection="1">
      <alignment horizontal="left"/>
    </xf>
    <xf numFmtId="186" fontId="2" fillId="0" borderId="0" xfId="5" applyFont="1"/>
    <xf numFmtId="186" fontId="3" fillId="0" borderId="0" xfId="5"/>
    <xf numFmtId="186" fontId="6" fillId="0" borderId="0" xfId="5" applyFont="1"/>
    <xf numFmtId="186" fontId="3" fillId="2" borderId="11" xfId="5" applyFill="1" applyBorder="1" applyAlignment="1" applyProtection="1">
      <alignment horizontal="left"/>
    </xf>
    <xf numFmtId="186" fontId="3" fillId="2" borderId="7" xfId="5" applyFill="1" applyBorder="1"/>
    <xf numFmtId="186" fontId="3" fillId="2" borderId="8" xfId="5" applyFill="1" applyBorder="1"/>
    <xf numFmtId="186" fontId="3" fillId="2" borderId="8" xfId="5" applyFill="1" applyBorder="1" applyAlignment="1" applyProtection="1">
      <alignment horizontal="left"/>
    </xf>
    <xf numFmtId="186" fontId="3" fillId="2" borderId="1" xfId="5" applyFill="1" applyBorder="1"/>
    <xf numFmtId="186" fontId="2" fillId="2" borderId="10" xfId="5" applyFont="1" applyFill="1" applyBorder="1" applyAlignment="1" applyProtection="1">
      <alignment horizontal="left"/>
    </xf>
    <xf numFmtId="186" fontId="2" fillId="2" borderId="0" xfId="5" applyFont="1" applyFill="1" applyAlignment="1" applyProtection="1">
      <alignment horizontal="left"/>
    </xf>
    <xf numFmtId="186" fontId="2" fillId="2" borderId="10" xfId="5" applyFont="1" applyFill="1" applyBorder="1"/>
    <xf numFmtId="186" fontId="6" fillId="2" borderId="8" xfId="5" applyFont="1" applyFill="1" applyBorder="1" applyAlignment="1" applyProtection="1">
      <alignment horizontal="center"/>
    </xf>
    <xf numFmtId="186" fontId="6" fillId="2" borderId="7" xfId="5" applyFont="1" applyFill="1" applyBorder="1"/>
    <xf numFmtId="186" fontId="6" fillId="2" borderId="8" xfId="5" applyFont="1" applyFill="1" applyBorder="1" applyAlignment="1" applyProtection="1">
      <alignment horizontal="left"/>
    </xf>
    <xf numFmtId="186" fontId="8" fillId="0" borderId="0" xfId="5" applyFont="1"/>
    <xf numFmtId="186" fontId="2" fillId="2" borderId="0" xfId="5" applyFont="1" applyFill="1" applyAlignment="1" applyProtection="1">
      <alignment horizontal="center"/>
    </xf>
    <xf numFmtId="186" fontId="6" fillId="2" borderId="0" xfId="5" applyFont="1" applyFill="1" applyAlignment="1" applyProtection="1">
      <alignment horizontal="center"/>
    </xf>
    <xf numFmtId="186" fontId="6" fillId="2" borderId="10" xfId="5" applyFont="1" applyFill="1" applyBorder="1"/>
    <xf numFmtId="186" fontId="6" fillId="2" borderId="0" xfId="5" applyFont="1" applyFill="1" applyAlignment="1" applyProtection="1">
      <alignment horizontal="left"/>
    </xf>
    <xf numFmtId="186" fontId="3" fillId="2" borderId="4" xfId="5" applyFill="1" applyBorder="1"/>
    <xf numFmtId="186" fontId="2" fillId="2" borderId="5" xfId="5" applyFont="1" applyFill="1" applyBorder="1"/>
    <xf numFmtId="186" fontId="2" fillId="2" borderId="3" xfId="5" applyFont="1" applyFill="1" applyBorder="1"/>
    <xf numFmtId="186" fontId="3" fillId="0" borderId="1" xfId="5" applyBorder="1"/>
    <xf numFmtId="186" fontId="7" fillId="0" borderId="10" xfId="5" applyFont="1" applyBorder="1"/>
    <xf numFmtId="186" fontId="7" fillId="0" borderId="0" xfId="5" applyFont="1"/>
    <xf numFmtId="186" fontId="3" fillId="0" borderId="10" xfId="5" applyBorder="1"/>
    <xf numFmtId="186" fontId="3" fillId="0" borderId="4" xfId="5" applyBorder="1"/>
    <xf numFmtId="186" fontId="2" fillId="0" borderId="5" xfId="5" applyFont="1" applyBorder="1" applyAlignment="1" applyProtection="1">
      <alignment horizontal="left"/>
    </xf>
    <xf numFmtId="186" fontId="2" fillId="0" borderId="3" xfId="5" applyFont="1" applyBorder="1" applyProtection="1"/>
    <xf numFmtId="186" fontId="2" fillId="0" borderId="5" xfId="5" applyFont="1" applyBorder="1"/>
    <xf numFmtId="187" fontId="2" fillId="0" borderId="3" xfId="5" applyNumberFormat="1" applyFont="1" applyBorder="1" applyProtection="1"/>
    <xf numFmtId="186" fontId="3" fillId="0" borderId="5" xfId="5" applyBorder="1"/>
    <xf numFmtId="186" fontId="7" fillId="0" borderId="5" xfId="5" applyFont="1" applyBorder="1"/>
    <xf numFmtId="186" fontId="7" fillId="0" borderId="3" xfId="5" applyFont="1" applyBorder="1"/>
    <xf numFmtId="187" fontId="7" fillId="0" borderId="3" xfId="5" applyNumberFormat="1" applyFont="1" applyBorder="1" applyProtection="1"/>
    <xf numFmtId="187" fontId="3" fillId="0" borderId="0" xfId="5" applyNumberFormat="1" applyProtection="1"/>
    <xf numFmtId="186" fontId="3" fillId="0" borderId="0" xfId="5" applyNumberFormat="1" applyProtection="1"/>
    <xf numFmtId="186" fontId="7" fillId="0" borderId="5" xfId="5" applyFont="1" applyBorder="1" applyAlignment="1" applyProtection="1">
      <alignment horizontal="left"/>
    </xf>
    <xf numFmtId="186" fontId="7" fillId="0" borderId="3" xfId="5" applyFont="1" applyBorder="1" applyProtection="1"/>
    <xf numFmtId="186" fontId="7" fillId="0" borderId="3" xfId="5" applyNumberFormat="1" applyFont="1" applyBorder="1" applyProtection="1"/>
    <xf numFmtId="186" fontId="7" fillId="0" borderId="10" xfId="5" applyFont="1" applyBorder="1" applyAlignment="1" applyProtection="1">
      <alignment horizontal="left"/>
    </xf>
    <xf numFmtId="186" fontId="7" fillId="0" borderId="0" xfId="5" applyFont="1" applyProtection="1"/>
    <xf numFmtId="187" fontId="7" fillId="0" borderId="0" xfId="5" applyNumberFormat="1" applyFont="1" applyProtection="1"/>
    <xf numFmtId="186" fontId="3" fillId="0" borderId="3" xfId="5" applyBorder="1"/>
    <xf numFmtId="186" fontId="3" fillId="0" borderId="0" xfId="5" applyAlignment="1" applyProtection="1">
      <alignment horizontal="left"/>
    </xf>
    <xf numFmtId="186" fontId="3" fillId="0" borderId="0" xfId="5" applyProtection="1"/>
    <xf numFmtId="0" fontId="2" fillId="0" borderId="0" xfId="6" applyFont="1" applyAlignment="1" applyProtection="1">
      <alignment horizontal="left"/>
    </xf>
    <xf numFmtId="0" fontId="9" fillId="0" borderId="0" xfId="6"/>
    <xf numFmtId="0" fontId="2" fillId="0" borderId="0" xfId="6" applyFont="1"/>
    <xf numFmtId="0" fontId="9" fillId="2" borderId="11" xfId="6" applyFill="1" applyBorder="1"/>
    <xf numFmtId="0" fontId="2" fillId="2" borderId="8" xfId="6" applyFont="1" applyFill="1" applyBorder="1"/>
    <xf numFmtId="0" fontId="2" fillId="2" borderId="7" xfId="6" applyFont="1" applyFill="1" applyBorder="1"/>
    <xf numFmtId="0" fontId="10" fillId="2" borderId="8" xfId="6" applyFont="1" applyFill="1" applyBorder="1"/>
    <xf numFmtId="0" fontId="9" fillId="2" borderId="7" xfId="6" applyFill="1" applyBorder="1"/>
    <xf numFmtId="0" fontId="9" fillId="2" borderId="1" xfId="6" applyFill="1" applyBorder="1"/>
    <xf numFmtId="0" fontId="2" fillId="2" borderId="0" xfId="6" applyFont="1" applyFill="1"/>
    <xf numFmtId="0" fontId="2" fillId="2" borderId="10" xfId="6" applyFont="1" applyFill="1" applyBorder="1"/>
    <xf numFmtId="0" fontId="2" fillId="2" borderId="0" xfId="6" applyFont="1" applyFill="1" applyAlignment="1" applyProtection="1">
      <alignment horizontal="left"/>
    </xf>
    <xf numFmtId="0" fontId="10" fillId="2" borderId="0" xfId="6" applyFont="1" applyFill="1"/>
    <xf numFmtId="0" fontId="9" fillId="2" borderId="10" xfId="6" applyFill="1" applyBorder="1"/>
    <xf numFmtId="0" fontId="2" fillId="2" borderId="8" xfId="6" applyFont="1" applyFill="1" applyBorder="1" applyAlignment="1" applyProtection="1">
      <alignment horizontal="center"/>
    </xf>
    <xf numFmtId="0" fontId="2" fillId="2" borderId="3" xfId="6" applyFont="1" applyFill="1" applyBorder="1" applyAlignment="1" applyProtection="1">
      <alignment horizontal="left"/>
    </xf>
    <xf numFmtId="0" fontId="6" fillId="2" borderId="3" xfId="6" applyFont="1" applyFill="1" applyBorder="1"/>
    <xf numFmtId="0" fontId="9" fillId="2" borderId="3" xfId="6" applyFill="1" applyBorder="1"/>
    <xf numFmtId="0" fontId="9" fillId="2" borderId="5" xfId="6" applyFill="1" applyBorder="1"/>
    <xf numFmtId="0" fontId="9" fillId="2" borderId="4" xfId="6" applyFill="1" applyBorder="1"/>
    <xf numFmtId="0" fontId="2" fillId="2" borderId="3" xfId="6" applyFont="1" applyFill="1" applyBorder="1"/>
    <xf numFmtId="0" fontId="2" fillId="2" borderId="5" xfId="6" applyFont="1" applyFill="1" applyBorder="1"/>
    <xf numFmtId="0" fontId="2" fillId="2" borderId="3" xfId="6" applyFont="1" applyFill="1" applyBorder="1" applyAlignment="1" applyProtection="1">
      <alignment horizontal="center"/>
    </xf>
    <xf numFmtId="0" fontId="6" fillId="2" borderId="3" xfId="6" applyFont="1" applyFill="1" applyBorder="1" applyAlignment="1" applyProtection="1">
      <alignment horizontal="left"/>
    </xf>
    <xf numFmtId="0" fontId="10" fillId="2" borderId="5" xfId="6" applyFont="1" applyFill="1" applyBorder="1"/>
    <xf numFmtId="0" fontId="9" fillId="0" borderId="11" xfId="6" applyBorder="1"/>
    <xf numFmtId="0" fontId="2" fillId="0" borderId="8" xfId="6" applyFont="1" applyBorder="1"/>
    <xf numFmtId="0" fontId="2" fillId="0" borderId="7" xfId="6" applyFont="1" applyBorder="1"/>
    <xf numFmtId="0" fontId="10" fillId="0" borderId="7" xfId="6" applyFont="1" applyBorder="1"/>
    <xf numFmtId="0" fontId="10" fillId="0" borderId="8" xfId="6" applyFont="1" applyBorder="1"/>
    <xf numFmtId="0" fontId="9" fillId="0" borderId="7" xfId="6" applyBorder="1"/>
    <xf numFmtId="0" fontId="9" fillId="0" borderId="4" xfId="6" applyBorder="1"/>
    <xf numFmtId="0" fontId="2" fillId="0" borderId="3" xfId="6" applyFont="1" applyBorder="1" applyAlignment="1" applyProtection="1">
      <alignment horizontal="left"/>
    </xf>
    <xf numFmtId="0" fontId="2" fillId="0" borderId="5" xfId="6" applyFont="1" applyBorder="1"/>
    <xf numFmtId="0" fontId="2" fillId="0" borderId="3" xfId="6" applyFont="1" applyBorder="1" applyProtection="1"/>
    <xf numFmtId="0" fontId="9" fillId="0" borderId="5" xfId="6" applyBorder="1"/>
    <xf numFmtId="0" fontId="9" fillId="0" borderId="3" xfId="6" applyBorder="1"/>
    <xf numFmtId="0" fontId="9" fillId="0" borderId="3" xfId="6" applyBorder="1" applyAlignment="1" applyProtection="1">
      <alignment horizontal="left"/>
    </xf>
    <xf numFmtId="0" fontId="9" fillId="0" borderId="3" xfId="6" applyBorder="1" applyProtection="1"/>
    <xf numFmtId="0" fontId="9" fillId="0" borderId="1" xfId="6" applyBorder="1"/>
    <xf numFmtId="0" fontId="9" fillId="0" borderId="0" xfId="6" applyAlignment="1" applyProtection="1">
      <alignment horizontal="left"/>
    </xf>
    <xf numFmtId="0" fontId="9" fillId="0" borderId="10" xfId="6" applyBorder="1"/>
    <xf numFmtId="0" fontId="9" fillId="0" borderId="0" xfId="6" applyProtection="1"/>
    <xf numFmtId="0" fontId="9" fillId="0" borderId="12" xfId="6" applyBorder="1"/>
    <xf numFmtId="0" fontId="9" fillId="0" borderId="9" xfId="6" applyBorder="1" applyAlignment="1" applyProtection="1">
      <alignment horizontal="left"/>
    </xf>
    <xf numFmtId="0" fontId="9" fillId="0" borderId="6" xfId="6" applyBorder="1"/>
    <xf numFmtId="0" fontId="9" fillId="0" borderId="9" xfId="6" applyBorder="1" applyProtection="1"/>
    <xf numFmtId="0" fontId="9" fillId="0" borderId="9" xfId="6" applyBorder="1"/>
    <xf numFmtId="0" fontId="3" fillId="0" borderId="0" xfId="6" applyFont="1" applyAlignment="1" applyProtection="1">
      <alignment horizontal="left"/>
    </xf>
    <xf numFmtId="0" fontId="3" fillId="0" borderId="0" xfId="6" applyFont="1"/>
    <xf numFmtId="0" fontId="2" fillId="0" borderId="0" xfId="7" applyFont="1" applyAlignment="1" applyProtection="1">
      <alignment horizontal="left"/>
    </xf>
    <xf numFmtId="0" fontId="3" fillId="0" borderId="0" xfId="7"/>
    <xf numFmtId="0" fontId="2" fillId="0" borderId="0" xfId="7" applyFont="1"/>
    <xf numFmtId="0" fontId="3" fillId="2" borderId="11" xfId="7" applyFill="1" applyBorder="1"/>
    <xf numFmtId="0" fontId="2" fillId="2" borderId="7" xfId="7" applyFont="1" applyFill="1" applyBorder="1"/>
    <xf numFmtId="0" fontId="3" fillId="2" borderId="8" xfId="7" applyFill="1" applyBorder="1"/>
    <xf numFmtId="0" fontId="3" fillId="2" borderId="7" xfId="7" applyFill="1" applyBorder="1"/>
    <xf numFmtId="0" fontId="3" fillId="2" borderId="1" xfId="7" applyFill="1" applyBorder="1"/>
    <xf numFmtId="0" fontId="2" fillId="2" borderId="10" xfId="7" applyFont="1" applyFill="1" applyBorder="1"/>
    <xf numFmtId="0" fontId="2" fillId="2" borderId="0" xfId="7" applyFont="1" applyFill="1" applyAlignment="1" applyProtection="1">
      <alignment horizontal="left"/>
    </xf>
    <xf numFmtId="0" fontId="2" fillId="2" borderId="0" xfId="7" applyFont="1" applyFill="1"/>
    <xf numFmtId="0" fontId="2" fillId="2" borderId="0" xfId="7" applyFont="1" applyFill="1" applyAlignment="1" applyProtection="1">
      <alignment horizontal="center"/>
    </xf>
    <xf numFmtId="0" fontId="3" fillId="3" borderId="0" xfId="7" applyFill="1"/>
    <xf numFmtId="0" fontId="3" fillId="2" borderId="0" xfId="7" applyFill="1"/>
    <xf numFmtId="0" fontId="6" fillId="2" borderId="0" xfId="7" applyFont="1" applyFill="1" applyAlignment="1" applyProtection="1">
      <alignment horizontal="left"/>
    </xf>
    <xf numFmtId="0" fontId="2" fillId="2" borderId="10" xfId="7" applyFont="1" applyFill="1" applyBorder="1" applyAlignment="1" applyProtection="1">
      <alignment horizontal="left"/>
    </xf>
    <xf numFmtId="0" fontId="2" fillId="2" borderId="7" xfId="7" applyFont="1" applyFill="1" applyBorder="1" applyAlignment="1" applyProtection="1">
      <alignment horizontal="center"/>
    </xf>
    <xf numFmtId="0" fontId="6" fillId="2" borderId="7" xfId="7" applyFont="1" applyFill="1" applyBorder="1" applyAlignment="1" applyProtection="1">
      <alignment horizontal="center"/>
    </xf>
    <xf numFmtId="0" fontId="2" fillId="2" borderId="8" xfId="7" applyFont="1" applyFill="1" applyBorder="1" applyAlignment="1" applyProtection="1">
      <alignment horizontal="center"/>
    </xf>
    <xf numFmtId="0" fontId="6" fillId="2" borderId="8" xfId="7" applyFont="1" applyFill="1" applyBorder="1" applyAlignment="1" applyProtection="1">
      <alignment horizontal="center"/>
    </xf>
    <xf numFmtId="0" fontId="2" fillId="0" borderId="0" xfId="7" applyFont="1" applyAlignment="1" applyProtection="1">
      <alignment horizontal="center"/>
    </xf>
    <xf numFmtId="0" fontId="2" fillId="2" borderId="10" xfId="7" applyFont="1" applyFill="1" applyBorder="1" applyAlignment="1" applyProtection="1">
      <alignment horizontal="center"/>
    </xf>
    <xf numFmtId="0" fontId="6" fillId="2" borderId="10" xfId="7" applyFont="1" applyFill="1" applyBorder="1" applyAlignment="1" applyProtection="1">
      <alignment horizontal="center"/>
    </xf>
    <xf numFmtId="0" fontId="6" fillId="2" borderId="0" xfId="7" applyFont="1" applyFill="1" applyAlignment="1" applyProtection="1">
      <alignment horizontal="center"/>
    </xf>
    <xf numFmtId="0" fontId="3" fillId="4" borderId="4" xfId="7" applyFill="1" applyBorder="1"/>
    <xf numFmtId="0" fontId="3" fillId="4" borderId="5" xfId="7" applyFill="1" applyBorder="1"/>
    <xf numFmtId="0" fontId="3" fillId="4" borderId="3" xfId="7" applyFill="1" applyBorder="1"/>
    <xf numFmtId="0" fontId="3" fillId="0" borderId="4" xfId="7" applyBorder="1"/>
    <xf numFmtId="0" fontId="2" fillId="0" borderId="5" xfId="7" applyFont="1" applyBorder="1" applyAlignment="1" applyProtection="1">
      <alignment horizontal="left"/>
    </xf>
    <xf numFmtId="0" fontId="2" fillId="0" borderId="5" xfId="7" applyFont="1" applyBorder="1" applyProtection="1"/>
    <xf numFmtId="0" fontId="2" fillId="0" borderId="5" xfId="7" applyFont="1" applyBorder="1"/>
    <xf numFmtId="0" fontId="2" fillId="0" borderId="3" xfId="7" applyFont="1" applyBorder="1" applyProtection="1"/>
    <xf numFmtId="0" fontId="3" fillId="0" borderId="5" xfId="7" applyBorder="1"/>
    <xf numFmtId="0" fontId="3" fillId="0" borderId="3" xfId="7" applyBorder="1" applyProtection="1"/>
    <xf numFmtId="0" fontId="3" fillId="0" borderId="5" xfId="7" applyBorder="1" applyProtection="1"/>
    <xf numFmtId="0" fontId="3" fillId="0" borderId="3" xfId="7" applyBorder="1"/>
    <xf numFmtId="0" fontId="6" fillId="0" borderId="5" xfId="7" applyFont="1" applyBorder="1" applyAlignment="1" applyProtection="1">
      <alignment horizontal="left"/>
    </xf>
    <xf numFmtId="0" fontId="6" fillId="0" borderId="5" xfId="7" applyFont="1" applyBorder="1" applyProtection="1"/>
    <xf numFmtId="186" fontId="6" fillId="0" borderId="5" xfId="7" applyNumberFormat="1" applyFont="1" applyBorder="1" applyProtection="1"/>
    <xf numFmtId="0" fontId="6" fillId="0" borderId="5" xfId="7" applyFont="1" applyBorder="1"/>
    <xf numFmtId="0" fontId="6" fillId="0" borderId="3" xfId="7" applyFont="1" applyBorder="1" applyProtection="1"/>
    <xf numFmtId="0" fontId="7" fillId="0" borderId="5" xfId="7" applyFont="1" applyBorder="1" applyAlignment="1" applyProtection="1">
      <alignment horizontal="left"/>
    </xf>
    <xf numFmtId="0" fontId="7" fillId="0" borderId="5" xfId="7" applyFont="1" applyBorder="1" applyProtection="1"/>
    <xf numFmtId="0" fontId="7" fillId="0" borderId="5" xfId="7" applyFont="1" applyBorder="1"/>
    <xf numFmtId="0" fontId="7" fillId="0" borderId="3" xfId="7" applyFont="1" applyBorder="1" applyProtection="1"/>
    <xf numFmtId="0" fontId="7" fillId="0" borderId="3" xfId="7" applyFont="1" applyBorder="1"/>
    <xf numFmtId="186" fontId="7" fillId="0" borderId="5" xfId="7" applyNumberFormat="1" applyFont="1" applyBorder="1" applyProtection="1"/>
    <xf numFmtId="0" fontId="7" fillId="0" borderId="0" xfId="7" applyFont="1"/>
    <xf numFmtId="186" fontId="7" fillId="0" borderId="3" xfId="7" applyNumberFormat="1" applyFont="1" applyBorder="1" applyProtection="1"/>
    <xf numFmtId="0" fontId="6" fillId="0" borderId="3" xfId="7" applyFont="1" applyBorder="1"/>
    <xf numFmtId="0" fontId="7" fillId="2" borderId="5" xfId="7" applyFont="1" applyFill="1" applyBorder="1" applyAlignment="1" applyProtection="1">
      <alignment horizontal="left"/>
    </xf>
    <xf numFmtId="0" fontId="7" fillId="2" borderId="5" xfId="7" applyFont="1" applyFill="1" applyBorder="1" applyProtection="1"/>
    <xf numFmtId="186" fontId="7" fillId="2" borderId="5" xfId="7" applyNumberFormat="1" applyFont="1" applyFill="1" applyBorder="1" applyProtection="1"/>
    <xf numFmtId="186" fontId="7" fillId="2" borderId="3" xfId="7" applyNumberFormat="1" applyFont="1" applyFill="1" applyBorder="1" applyProtection="1"/>
    <xf numFmtId="0" fontId="7" fillId="2" borderId="5" xfId="7" applyFont="1" applyFill="1" applyBorder="1"/>
    <xf numFmtId="0" fontId="7" fillId="2" borderId="3" xfId="7" applyFont="1" applyFill="1" applyBorder="1" applyProtection="1"/>
    <xf numFmtId="0" fontId="3" fillId="2" borderId="5" xfId="7" applyFill="1" applyBorder="1"/>
    <xf numFmtId="0" fontId="7" fillId="2" borderId="3" xfId="7" applyFont="1" applyFill="1" applyBorder="1"/>
    <xf numFmtId="0" fontId="6" fillId="3" borderId="5" xfId="7" applyFont="1" applyFill="1" applyBorder="1" applyAlignment="1" applyProtection="1">
      <alignment horizontal="left"/>
    </xf>
    <xf numFmtId="0" fontId="6" fillId="3" borderId="5" xfId="7" applyFont="1" applyFill="1" applyBorder="1" applyProtection="1"/>
    <xf numFmtId="0" fontId="6" fillId="3" borderId="3" xfId="7" applyFont="1" applyFill="1" applyBorder="1" applyProtection="1"/>
    <xf numFmtId="0" fontId="6" fillId="3" borderId="5" xfId="7" applyFont="1" applyFill="1" applyBorder="1"/>
    <xf numFmtId="0" fontId="6" fillId="3" borderId="3" xfId="7" applyFont="1" applyFill="1" applyBorder="1"/>
    <xf numFmtId="0" fontId="3" fillId="3" borderId="5" xfId="7" applyFill="1" applyBorder="1"/>
    <xf numFmtId="0" fontId="7" fillId="3" borderId="5" xfId="7" applyFont="1" applyFill="1" applyBorder="1" applyAlignment="1" applyProtection="1">
      <alignment horizontal="left"/>
    </xf>
    <xf numFmtId="0" fontId="7" fillId="3" borderId="5" xfId="7" applyFont="1" applyFill="1" applyBorder="1" applyProtection="1"/>
    <xf numFmtId="186" fontId="7" fillId="3" borderId="5" xfId="7" applyNumberFormat="1" applyFont="1" applyFill="1" applyBorder="1" applyProtection="1"/>
    <xf numFmtId="186" fontId="7" fillId="3" borderId="3" xfId="7" applyNumberFormat="1" applyFont="1" applyFill="1" applyBorder="1" applyProtection="1"/>
    <xf numFmtId="0" fontId="7" fillId="3" borderId="5" xfId="7" applyFont="1" applyFill="1" applyBorder="1"/>
    <xf numFmtId="0" fontId="7" fillId="3" borderId="3" xfId="7" applyFont="1" applyFill="1" applyBorder="1" applyProtection="1"/>
    <xf numFmtId="0" fontId="7" fillId="3" borderId="3" xfId="7" applyFont="1" applyFill="1" applyBorder="1"/>
    <xf numFmtId="186" fontId="6" fillId="0" borderId="3" xfId="7" applyNumberFormat="1" applyFont="1" applyBorder="1" applyProtection="1"/>
    <xf numFmtId="0" fontId="7" fillId="0" borderId="4" xfId="7" applyFont="1" applyBorder="1"/>
    <xf numFmtId="0" fontId="3" fillId="0" borderId="0" xfId="7" applyAlignment="1" applyProtection="1">
      <alignment horizontal="left"/>
    </xf>
    <xf numFmtId="186" fontId="7" fillId="0" borderId="0" xfId="7" applyNumberFormat="1" applyFont="1" applyProtection="1"/>
    <xf numFmtId="186" fontId="2" fillId="0" borderId="0" xfId="7" applyNumberFormat="1" applyFont="1" applyProtection="1"/>
    <xf numFmtId="0" fontId="2" fillId="0" borderId="0" xfId="8" applyFont="1" applyAlignment="1" applyProtection="1">
      <alignment horizontal="left"/>
    </xf>
    <xf numFmtId="0" fontId="2" fillId="0" borderId="0" xfId="8" applyFont="1"/>
    <xf numFmtId="0" fontId="3" fillId="0" borderId="0" xfId="8"/>
    <xf numFmtId="0" fontId="6" fillId="0" borderId="0" xfId="8" applyFont="1"/>
    <xf numFmtId="0" fontId="7" fillId="0" borderId="0" xfId="8" applyFont="1"/>
    <xf numFmtId="0" fontId="6" fillId="2" borderId="11" xfId="8" applyFont="1" applyFill="1" applyBorder="1"/>
    <xf numFmtId="0" fontId="6" fillId="2" borderId="7" xfId="8" applyFont="1" applyFill="1" applyBorder="1"/>
    <xf numFmtId="0" fontId="6" fillId="2" borderId="8" xfId="8" applyFont="1" applyFill="1" applyBorder="1"/>
    <xf numFmtId="0" fontId="6" fillId="2" borderId="1" xfId="8" applyFont="1" applyFill="1" applyBorder="1"/>
    <xf numFmtId="0" fontId="6" fillId="2" borderId="10" xfId="8" applyFont="1" applyFill="1" applyBorder="1"/>
    <xf numFmtId="0" fontId="6" fillId="2" borderId="0" xfId="8" applyFont="1" applyFill="1" applyAlignment="1" applyProtection="1">
      <alignment horizontal="left"/>
    </xf>
    <xf numFmtId="0" fontId="6" fillId="2" borderId="0" xfId="8" applyFont="1" applyFill="1"/>
    <xf numFmtId="0" fontId="3" fillId="2" borderId="0" xfId="8" applyFill="1"/>
    <xf numFmtId="0" fontId="6" fillId="2" borderId="10" xfId="8" applyFont="1" applyFill="1" applyBorder="1" applyAlignment="1" applyProtection="1">
      <alignment horizontal="left"/>
    </xf>
    <xf numFmtId="0" fontId="6" fillId="2" borderId="10" xfId="8" applyFont="1" applyFill="1" applyBorder="1" applyAlignment="1" applyProtection="1">
      <alignment horizontal="center"/>
    </xf>
    <xf numFmtId="0" fontId="6" fillId="2" borderId="0" xfId="8" applyFont="1" applyFill="1" applyAlignment="1" applyProtection="1">
      <alignment horizontal="center"/>
    </xf>
    <xf numFmtId="0" fontId="3" fillId="3" borderId="0" xfId="8" applyFill="1"/>
    <xf numFmtId="0" fontId="6" fillId="2" borderId="4" xfId="8" applyFont="1" applyFill="1" applyBorder="1"/>
    <xf numFmtId="0" fontId="6" fillId="2" borderId="5" xfId="8" applyFont="1" applyFill="1" applyBorder="1"/>
    <xf numFmtId="0" fontId="6" fillId="2" borderId="5" xfId="8" applyFont="1" applyFill="1" applyBorder="1" applyAlignment="1" applyProtection="1">
      <alignment horizontal="center"/>
    </xf>
    <xf numFmtId="0" fontId="6" fillId="2" borderId="3" xfId="8" applyFont="1" applyFill="1" applyBorder="1"/>
    <xf numFmtId="0" fontId="6" fillId="2" borderId="5" xfId="8" applyFont="1" applyFill="1" applyBorder="1" applyAlignment="1" applyProtection="1">
      <alignment horizontal="left"/>
    </xf>
    <xf numFmtId="0" fontId="3" fillId="0" borderId="1" xfId="8" applyBorder="1"/>
    <xf numFmtId="0" fontId="7" fillId="0" borderId="10" xfId="8" applyFont="1" applyBorder="1"/>
    <xf numFmtId="186" fontId="7" fillId="0" borderId="10" xfId="8" applyNumberFormat="1" applyFont="1" applyBorder="1" applyProtection="1"/>
    <xf numFmtId="186" fontId="7" fillId="0" borderId="0" xfId="8" applyNumberFormat="1" applyFont="1" applyProtection="1"/>
    <xf numFmtId="0" fontId="3" fillId="0" borderId="4" xfId="8" applyBorder="1"/>
    <xf numFmtId="0" fontId="2" fillId="0" borderId="5" xfId="8" applyFont="1" applyBorder="1" applyAlignment="1" applyProtection="1">
      <alignment horizontal="left"/>
    </xf>
    <xf numFmtId="0" fontId="2" fillId="0" borderId="5" xfId="8" applyFont="1" applyBorder="1" applyProtection="1"/>
    <xf numFmtId="186" fontId="2" fillId="0" borderId="5" xfId="8" applyNumberFormat="1" applyFont="1" applyBorder="1" applyProtection="1"/>
    <xf numFmtId="0" fontId="2" fillId="0" borderId="3" xfId="8" applyFont="1" applyBorder="1" applyProtection="1"/>
    <xf numFmtId="0" fontId="2" fillId="0" borderId="5" xfId="8" applyFont="1" applyBorder="1"/>
    <xf numFmtId="0" fontId="7" fillId="0" borderId="5" xfId="8" applyFont="1" applyBorder="1"/>
    <xf numFmtId="186" fontId="7" fillId="0" borderId="5" xfId="8" applyNumberFormat="1" applyFont="1" applyBorder="1" applyProtection="1"/>
    <xf numFmtId="186" fontId="7" fillId="0" borderId="3" xfId="8" applyNumberFormat="1" applyFont="1" applyBorder="1" applyProtection="1"/>
    <xf numFmtId="0" fontId="7" fillId="0" borderId="3" xfId="8" applyFont="1" applyBorder="1"/>
    <xf numFmtId="0" fontId="7" fillId="0" borderId="5" xfId="8" applyFont="1" applyBorder="1" applyAlignment="1" applyProtection="1">
      <alignment horizontal="left"/>
    </xf>
    <xf numFmtId="0" fontId="7" fillId="0" borderId="5" xfId="8" applyFont="1" applyBorder="1" applyProtection="1"/>
    <xf numFmtId="0" fontId="7" fillId="0" borderId="3" xfId="8" applyFont="1" applyBorder="1" applyProtection="1"/>
    <xf numFmtId="0" fontId="3" fillId="0" borderId="5" xfId="8" applyBorder="1"/>
    <xf numFmtId="0" fontId="3" fillId="0" borderId="0" xfId="8" applyAlignment="1" applyProtection="1">
      <alignment horizontal="left"/>
    </xf>
    <xf numFmtId="0" fontId="2" fillId="0" borderId="0" xfId="9" applyFont="1" applyAlignment="1" applyProtection="1">
      <alignment horizontal="left"/>
    </xf>
    <xf numFmtId="0" fontId="3" fillId="0" borderId="0" xfId="9"/>
    <xf numFmtId="0" fontId="2" fillId="0" borderId="0" xfId="9" applyFont="1"/>
    <xf numFmtId="0" fontId="3" fillId="4" borderId="11" xfId="9" applyFill="1" applyBorder="1"/>
    <xf numFmtId="0" fontId="3" fillId="4" borderId="7" xfId="9" applyFill="1" applyBorder="1"/>
    <xf numFmtId="0" fontId="3" fillId="4" borderId="8" xfId="9" applyFill="1" applyBorder="1"/>
    <xf numFmtId="0" fontId="3" fillId="2" borderId="11" xfId="9" applyFill="1" applyBorder="1"/>
    <xf numFmtId="0" fontId="2" fillId="2" borderId="7" xfId="9" applyFont="1" applyFill="1" applyBorder="1" applyAlignment="1" applyProtection="1">
      <alignment horizontal="left"/>
    </xf>
    <xf numFmtId="0" fontId="2" fillId="2" borderId="8" xfId="9" applyFont="1" applyFill="1" applyBorder="1"/>
    <xf numFmtId="0" fontId="6" fillId="2" borderId="7" xfId="9" applyFont="1" applyFill="1" applyBorder="1" applyAlignment="1" applyProtection="1">
      <alignment horizontal="left"/>
    </xf>
    <xf numFmtId="0" fontId="3" fillId="2" borderId="8" xfId="9" applyFill="1" applyBorder="1"/>
    <xf numFmtId="0" fontId="3" fillId="2" borderId="0" xfId="9" applyFill="1"/>
    <xf numFmtId="0" fontId="2" fillId="2" borderId="0" xfId="9" applyFont="1" applyFill="1"/>
    <xf numFmtId="0" fontId="3" fillId="2" borderId="10" xfId="9" applyFill="1" applyBorder="1"/>
    <xf numFmtId="0" fontId="3" fillId="2" borderId="1" xfId="9" applyFill="1" applyBorder="1"/>
    <xf numFmtId="0" fontId="2" fillId="2" borderId="10" xfId="9" applyFont="1" applyFill="1" applyBorder="1"/>
    <xf numFmtId="0" fontId="6" fillId="2" borderId="10" xfId="9" applyFont="1" applyFill="1" applyBorder="1" applyAlignment="1" applyProtection="1">
      <alignment horizontal="left"/>
    </xf>
    <xf numFmtId="0" fontId="2" fillId="2" borderId="0" xfId="9" applyFont="1" applyFill="1" applyAlignment="1" applyProtection="1">
      <alignment horizontal="left"/>
    </xf>
    <xf numFmtId="0" fontId="2" fillId="2" borderId="10" xfId="9" applyFont="1" applyFill="1" applyBorder="1" applyAlignment="1" applyProtection="1">
      <alignment horizontal="left"/>
    </xf>
    <xf numFmtId="0" fontId="2" fillId="2" borderId="8" xfId="9" applyFont="1" applyFill="1" applyBorder="1" applyAlignment="1" applyProtection="1">
      <alignment horizontal="left"/>
    </xf>
    <xf numFmtId="0" fontId="3" fillId="2" borderId="4" xfId="9" applyFill="1" applyBorder="1"/>
    <xf numFmtId="0" fontId="2" fillId="2" borderId="5" xfId="9" applyFont="1" applyFill="1" applyBorder="1"/>
    <xf numFmtId="0" fontId="6" fillId="2" borderId="5" xfId="9" applyFont="1" applyFill="1" applyBorder="1" applyAlignment="1" applyProtection="1">
      <alignment horizontal="left"/>
    </xf>
    <xf numFmtId="0" fontId="6" fillId="2" borderId="6" xfId="9" applyFont="1" applyFill="1" applyBorder="1" applyAlignment="1" applyProtection="1">
      <alignment horizontal="left"/>
    </xf>
    <xf numFmtId="0" fontId="3" fillId="0" borderId="11" xfId="9" applyBorder="1"/>
    <xf numFmtId="0" fontId="7" fillId="0" borderId="7" xfId="9" applyFont="1" applyBorder="1"/>
    <xf numFmtId="0" fontId="7" fillId="0" borderId="8" xfId="9" applyFont="1" applyBorder="1"/>
    <xf numFmtId="0" fontId="7" fillId="0" borderId="10" xfId="9" applyFont="1" applyBorder="1"/>
    <xf numFmtId="0" fontId="7" fillId="0" borderId="0" xfId="9" applyFont="1"/>
    <xf numFmtId="0" fontId="3" fillId="0" borderId="13" xfId="9" applyBorder="1"/>
    <xf numFmtId="0" fontId="3" fillId="0" borderId="4" xfId="9" applyBorder="1"/>
    <xf numFmtId="0" fontId="2" fillId="0" borderId="5" xfId="9" applyFont="1" applyBorder="1" applyAlignment="1" applyProtection="1">
      <alignment horizontal="left"/>
    </xf>
    <xf numFmtId="0" fontId="2" fillId="0" borderId="3" xfId="9" applyFont="1" applyBorder="1" applyProtection="1"/>
    <xf numFmtId="0" fontId="2" fillId="0" borderId="5" xfId="9" applyFont="1" applyBorder="1"/>
    <xf numFmtId="0" fontId="2" fillId="0" borderId="5" xfId="9" applyFont="1" applyBorder="1" applyProtection="1"/>
    <xf numFmtId="0" fontId="3" fillId="0" borderId="3" xfId="9" applyBorder="1" applyProtection="1"/>
    <xf numFmtId="0" fontId="3" fillId="0" borderId="2" xfId="9" applyBorder="1" applyProtection="1"/>
    <xf numFmtId="0" fontId="3" fillId="0" borderId="5" xfId="9" applyBorder="1"/>
    <xf numFmtId="0" fontId="3" fillId="0" borderId="3" xfId="9" applyBorder="1"/>
    <xf numFmtId="0" fontId="3" fillId="0" borderId="2" xfId="9" applyBorder="1"/>
    <xf numFmtId="0" fontId="6" fillId="0" borderId="5" xfId="9" applyFont="1" applyBorder="1" applyAlignment="1" applyProtection="1">
      <alignment horizontal="left"/>
    </xf>
    <xf numFmtId="0" fontId="6" fillId="0" borderId="3" xfId="9" applyFont="1" applyBorder="1" applyProtection="1"/>
    <xf numFmtId="0" fontId="6" fillId="0" borderId="5" xfId="9" applyFont="1" applyBorder="1"/>
    <xf numFmtId="0" fontId="6" fillId="0" borderId="5" xfId="9" applyFont="1" applyBorder="1" applyProtection="1"/>
    <xf numFmtId="0" fontId="6" fillId="0" borderId="3" xfId="9" applyFont="1" applyBorder="1"/>
    <xf numFmtId="0" fontId="6" fillId="0" borderId="2" xfId="9" applyFont="1" applyBorder="1"/>
    <xf numFmtId="0" fontId="11" fillId="0" borderId="0" xfId="9" applyFont="1"/>
    <xf numFmtId="0" fontId="12" fillId="0" borderId="0" xfId="9" applyFont="1"/>
    <xf numFmtId="0" fontId="7" fillId="0" borderId="5" xfId="9" applyFont="1" applyBorder="1" applyAlignment="1" applyProtection="1">
      <alignment horizontal="left"/>
    </xf>
    <xf numFmtId="0" fontId="7" fillId="0" borderId="3" xfId="9" applyFont="1" applyBorder="1" applyProtection="1"/>
    <xf numFmtId="0" fontId="7" fillId="0" borderId="5" xfId="9" applyFont="1" applyBorder="1"/>
    <xf numFmtId="0" fontId="7" fillId="0" borderId="5" xfId="9" applyFont="1" applyBorder="1" applyProtection="1"/>
    <xf numFmtId="0" fontId="7" fillId="0" borderId="3" xfId="9" applyFont="1" applyBorder="1"/>
    <xf numFmtId="0" fontId="7" fillId="0" borderId="2" xfId="9" applyFont="1" applyBorder="1"/>
    <xf numFmtId="0" fontId="7" fillId="0" borderId="2" xfId="9" applyFont="1" applyBorder="1" applyProtection="1"/>
    <xf numFmtId="0" fontId="6" fillId="0" borderId="2" xfId="9" applyFont="1" applyBorder="1" applyProtection="1"/>
    <xf numFmtId="0" fontId="7" fillId="2" borderId="5" xfId="9" applyFont="1" applyFill="1" applyBorder="1" applyAlignment="1" applyProtection="1">
      <alignment horizontal="left"/>
    </xf>
    <xf numFmtId="0" fontId="7" fillId="2" borderId="3" xfId="9" applyFont="1" applyFill="1" applyBorder="1" applyProtection="1"/>
    <xf numFmtId="0" fontId="7" fillId="2" borderId="5" xfId="9" applyFont="1" applyFill="1" applyBorder="1"/>
    <xf numFmtId="0" fontId="7" fillId="2" borderId="5" xfId="9" applyFont="1" applyFill="1" applyBorder="1" applyProtection="1"/>
    <xf numFmtId="0" fontId="7" fillId="2" borderId="3" xfId="9" applyFont="1" applyFill="1" applyBorder="1"/>
    <xf numFmtId="0" fontId="7" fillId="2" borderId="2" xfId="9" applyFont="1" applyFill="1" applyBorder="1"/>
    <xf numFmtId="0" fontId="7" fillId="2" borderId="2" xfId="9" applyFont="1" applyFill="1" applyBorder="1" applyProtection="1"/>
    <xf numFmtId="0" fontId="6" fillId="0" borderId="0" xfId="9" applyFont="1"/>
    <xf numFmtId="0" fontId="7" fillId="0" borderId="0" xfId="9" applyFont="1" applyAlignment="1" applyProtection="1">
      <alignment horizontal="left"/>
    </xf>
    <xf numFmtId="0" fontId="13" fillId="0" borderId="0" xfId="9" applyFont="1"/>
    <xf numFmtId="0" fontId="2" fillId="0" borderId="0" xfId="10" applyFont="1" applyAlignment="1" applyProtection="1">
      <alignment horizontal="left"/>
    </xf>
    <xf numFmtId="0" fontId="3" fillId="0" borderId="0" xfId="10"/>
    <xf numFmtId="0" fontId="2" fillId="0" borderId="0" xfId="10" applyFont="1"/>
    <xf numFmtId="0" fontId="3" fillId="0" borderId="0" xfId="10" applyAlignment="1" applyProtection="1">
      <alignment horizontal="left"/>
    </xf>
    <xf numFmtId="0" fontId="3" fillId="2" borderId="11" xfId="10" applyFill="1" applyBorder="1"/>
    <xf numFmtId="0" fontId="2" fillId="2" borderId="7" xfId="10" applyFont="1" applyFill="1" applyBorder="1"/>
    <xf numFmtId="0" fontId="2" fillId="2" borderId="7" xfId="10" applyFont="1" applyFill="1" applyBorder="1" applyAlignment="1" applyProtection="1">
      <alignment horizontal="left"/>
    </xf>
    <xf numFmtId="0" fontId="2" fillId="2" borderId="8" xfId="10" applyFont="1" applyFill="1" applyBorder="1"/>
    <xf numFmtId="0" fontId="3" fillId="2" borderId="8" xfId="10" applyFill="1" applyBorder="1"/>
    <xf numFmtId="0" fontId="3" fillId="0" borderId="7" xfId="10" applyFill="1" applyBorder="1" applyAlignment="1" applyProtection="1">
      <alignment horizontal="left"/>
    </xf>
    <xf numFmtId="0" fontId="3" fillId="2" borderId="1" xfId="10" applyFill="1" applyBorder="1"/>
    <xf numFmtId="0" fontId="2" fillId="2" borderId="10" xfId="10" applyFont="1" applyFill="1" applyBorder="1"/>
    <xf numFmtId="0" fontId="2" fillId="2" borderId="0" xfId="10" applyFont="1" applyFill="1"/>
    <xf numFmtId="0" fontId="2" fillId="2" borderId="0" xfId="10" applyFont="1" applyFill="1" applyAlignment="1" applyProtection="1">
      <alignment horizontal="left"/>
    </xf>
    <xf numFmtId="0" fontId="3" fillId="0" borderId="10" xfId="10" applyFill="1" applyBorder="1"/>
    <xf numFmtId="0" fontId="2" fillId="2" borderId="10" xfId="10" applyFont="1" applyFill="1" applyBorder="1" applyAlignment="1" applyProtection="1">
      <alignment horizontal="left"/>
    </xf>
    <xf numFmtId="0" fontId="2" fillId="2" borderId="10" xfId="10" applyFont="1" applyFill="1" applyBorder="1" applyAlignment="1" applyProtection="1">
      <alignment horizontal="center"/>
    </xf>
    <xf numFmtId="0" fontId="2" fillId="2" borderId="3" xfId="10" applyFont="1" applyFill="1" applyBorder="1" applyAlignment="1" applyProtection="1">
      <alignment horizontal="left"/>
    </xf>
    <xf numFmtId="0" fontId="2" fillId="2" borderId="3" xfId="10" applyFont="1" applyFill="1" applyBorder="1"/>
    <xf numFmtId="0" fontId="2" fillId="2" borderId="5" xfId="10" applyFont="1" applyFill="1" applyBorder="1"/>
    <xf numFmtId="0" fontId="3" fillId="0" borderId="5" xfId="10" applyFill="1" applyBorder="1"/>
    <xf numFmtId="0" fontId="3" fillId="2" borderId="4" xfId="10" applyFill="1" applyBorder="1"/>
    <xf numFmtId="0" fontId="6" fillId="2" borderId="6" xfId="10" applyFont="1" applyFill="1" applyBorder="1" applyAlignment="1" applyProtection="1">
      <alignment horizontal="center"/>
    </xf>
    <xf numFmtId="0" fontId="3" fillId="0" borderId="6" xfId="10" applyFill="1" applyBorder="1"/>
    <xf numFmtId="0" fontId="3" fillId="0" borderId="11" xfId="10" applyBorder="1"/>
    <xf numFmtId="0" fontId="3" fillId="0" borderId="7" xfId="10" applyBorder="1"/>
    <xf numFmtId="0" fontId="3" fillId="0" borderId="7" xfId="10" applyFill="1" applyBorder="1"/>
    <xf numFmtId="0" fontId="3" fillId="0" borderId="4" xfId="10" applyBorder="1"/>
    <xf numFmtId="0" fontId="2" fillId="0" borderId="5" xfId="10" applyFont="1" applyBorder="1" applyAlignment="1" applyProtection="1">
      <alignment horizontal="left"/>
    </xf>
    <xf numFmtId="186" fontId="2" fillId="0" borderId="5" xfId="10" applyNumberFormat="1" applyFont="1" applyBorder="1" applyProtection="1"/>
    <xf numFmtId="186" fontId="3" fillId="0" borderId="5" xfId="10" applyNumberFormat="1" applyFill="1" applyBorder="1" applyProtection="1"/>
    <xf numFmtId="186" fontId="3" fillId="0" borderId="0" xfId="10" applyNumberFormat="1" applyProtection="1"/>
    <xf numFmtId="0" fontId="3" fillId="0" borderId="1" xfId="10" applyBorder="1"/>
    <xf numFmtId="0" fontId="3" fillId="0" borderId="10" xfId="10" applyBorder="1"/>
    <xf numFmtId="0" fontId="3" fillId="0" borderId="10" xfId="10" applyBorder="1" applyAlignment="1" applyProtection="1">
      <alignment horizontal="left"/>
    </xf>
    <xf numFmtId="0" fontId="7" fillId="0" borderId="5" xfId="10" applyFont="1" applyBorder="1" applyAlignment="1" applyProtection="1">
      <alignment horizontal="left"/>
    </xf>
    <xf numFmtId="0" fontId="7" fillId="0" borderId="5" xfId="10" applyFont="1" applyBorder="1" applyProtection="1"/>
    <xf numFmtId="0" fontId="7" fillId="0" borderId="5" xfId="10" applyFont="1" applyBorder="1"/>
    <xf numFmtId="0" fontId="3" fillId="0" borderId="0" xfId="10" applyFill="1"/>
    <xf numFmtId="0" fontId="7" fillId="0" borderId="0" xfId="10" applyFont="1"/>
    <xf numFmtId="0" fontId="10" fillId="0" borderId="0" xfId="0" applyFont="1" applyAlignment="1" applyProtection="1">
      <alignment horizontal="left"/>
    </xf>
    <xf numFmtId="0" fontId="10" fillId="0" borderId="0" xfId="0" applyFont="1"/>
    <xf numFmtId="0" fontId="14" fillId="2" borderId="11" xfId="0" applyFont="1" applyFill="1" applyBorder="1"/>
    <xf numFmtId="0" fontId="15" fillId="2" borderId="14" xfId="0" applyFont="1" applyFill="1" applyBorder="1" applyAlignment="1" applyProtection="1">
      <alignment horizontal="left"/>
    </xf>
    <xf numFmtId="0" fontId="14" fillId="2" borderId="14" xfId="0" applyFont="1" applyFill="1" applyBorder="1"/>
    <xf numFmtId="0" fontId="14" fillId="2" borderId="12" xfId="0" applyFont="1" applyFill="1" applyBorder="1" applyAlignment="1" applyProtection="1">
      <alignment horizontal="left"/>
    </xf>
    <xf numFmtId="0" fontId="14" fillId="2" borderId="9" xfId="0" applyFont="1" applyFill="1" applyBorder="1"/>
    <xf numFmtId="0" fontId="14" fillId="2" borderId="6" xfId="0" applyFont="1" applyFill="1" applyBorder="1"/>
    <xf numFmtId="0" fontId="14" fillId="2" borderId="12" xfId="0" applyFont="1" applyFill="1" applyBorder="1"/>
    <xf numFmtId="0" fontId="14" fillId="2" borderId="9" xfId="0" applyFont="1" applyFill="1" applyBorder="1" applyAlignment="1" applyProtection="1">
      <alignment horizontal="left"/>
    </xf>
    <xf numFmtId="0" fontId="16" fillId="2" borderId="9" xfId="0" applyFont="1" applyFill="1" applyBorder="1"/>
    <xf numFmtId="0" fontId="14" fillId="2" borderId="8" xfId="0" applyFont="1" applyFill="1" applyBorder="1"/>
    <xf numFmtId="0" fontId="14" fillId="2" borderId="15" xfId="0" applyFont="1" applyFill="1" applyBorder="1"/>
    <xf numFmtId="0" fontId="0" fillId="2" borderId="6" xfId="0" applyFill="1" applyBorder="1"/>
    <xf numFmtId="0" fontId="14" fillId="2" borderId="1" xfId="0" applyFont="1" applyFill="1" applyBorder="1" applyAlignment="1" applyProtection="1">
      <alignment horizontal="left"/>
    </xf>
    <xf numFmtId="0" fontId="14" fillId="2" borderId="1" xfId="0" applyFont="1" applyFill="1" applyBorder="1"/>
    <xf numFmtId="0" fontId="14" fillId="2" borderId="13" xfId="0" applyFont="1" applyFill="1" applyBorder="1" applyAlignment="1" applyProtection="1">
      <alignment horizontal="left"/>
    </xf>
    <xf numFmtId="0" fontId="14" fillId="2" borderId="13" xfId="0" applyFont="1" applyFill="1" applyBorder="1"/>
    <xf numFmtId="0" fontId="14" fillId="2" borderId="10" xfId="0" applyFont="1" applyFill="1" applyBorder="1"/>
    <xf numFmtId="0" fontId="14" fillId="2" borderId="0" xfId="0" applyFont="1" applyFill="1"/>
    <xf numFmtId="0" fontId="17" fillId="2" borderId="0" xfId="0" applyFont="1" applyFill="1" applyAlignment="1" applyProtection="1">
      <alignment horizontal="left"/>
    </xf>
    <xf numFmtId="0" fontId="17" fillId="2" borderId="10" xfId="0" applyFont="1" applyFill="1" applyBorder="1"/>
    <xf numFmtId="0" fontId="17" fillId="2" borderId="0" xfId="0" applyFont="1" applyFill="1"/>
    <xf numFmtId="0" fontId="17" fillId="2" borderId="1" xfId="0" applyFont="1" applyFill="1" applyBorder="1" applyAlignment="1" applyProtection="1">
      <alignment horizontal="left"/>
    </xf>
    <xf numFmtId="0" fontId="17" fillId="2" borderId="14" xfId="0" applyFont="1" applyFill="1" applyBorder="1" applyAlignment="1" applyProtection="1">
      <alignment horizontal="left"/>
    </xf>
    <xf numFmtId="0" fontId="17" fillId="2" borderId="10" xfId="0" applyFont="1" applyFill="1" applyBorder="1" applyAlignment="1" applyProtection="1">
      <alignment horizontal="left"/>
    </xf>
    <xf numFmtId="0" fontId="14" fillId="2" borderId="10" xfId="0" applyFont="1" applyFill="1" applyBorder="1" applyAlignment="1" applyProtection="1">
      <alignment horizontal="left"/>
    </xf>
    <xf numFmtId="0" fontId="0" fillId="2" borderId="10" xfId="0" applyFill="1" applyBorder="1"/>
    <xf numFmtId="0" fontId="17" fillId="2" borderId="13" xfId="0" applyFont="1" applyFill="1" applyBorder="1" applyAlignment="1" applyProtection="1">
      <alignment horizontal="left"/>
    </xf>
    <xf numFmtId="0" fontId="14" fillId="2" borderId="4" xfId="0" applyFont="1" applyFill="1" applyBorder="1"/>
    <xf numFmtId="0" fontId="14" fillId="2" borderId="2" xfId="0" applyFont="1" applyFill="1" applyBorder="1"/>
    <xf numFmtId="0" fontId="14" fillId="2" borderId="4" xfId="0" applyFont="1" applyFill="1" applyBorder="1" applyAlignment="1" applyProtection="1">
      <alignment horizontal="left"/>
    </xf>
    <xf numFmtId="0" fontId="14" fillId="2" borderId="5" xfId="0" applyFont="1" applyFill="1" applyBorder="1"/>
    <xf numFmtId="0" fontId="14" fillId="2" borderId="3" xfId="0" applyFont="1" applyFill="1" applyBorder="1"/>
    <xf numFmtId="0" fontId="14" fillId="2" borderId="3" xfId="0" applyFont="1" applyFill="1" applyBorder="1" applyAlignment="1" applyProtection="1">
      <alignment horizontal="left"/>
    </xf>
    <xf numFmtId="0" fontId="14" fillId="2" borderId="5" xfId="0" applyFont="1" applyFill="1" applyBorder="1" applyAlignment="1" applyProtection="1">
      <alignment horizontal="left"/>
    </xf>
    <xf numFmtId="0" fontId="14" fillId="2" borderId="2" xfId="0" applyFont="1" applyFill="1" applyBorder="1" applyAlignment="1" applyProtection="1">
      <alignment horizontal="left"/>
    </xf>
    <xf numFmtId="0" fontId="14" fillId="0" borderId="1" xfId="0" applyFont="1" applyBorder="1"/>
    <xf numFmtId="0" fontId="14" fillId="0" borderId="13" xfId="0" applyFont="1" applyBorder="1"/>
    <xf numFmtId="0" fontId="14" fillId="0" borderId="10" xfId="0" applyFont="1" applyBorder="1"/>
    <xf numFmtId="0" fontId="14" fillId="0" borderId="0" xfId="0" applyFont="1"/>
    <xf numFmtId="0" fontId="18" fillId="2" borderId="10" xfId="0" applyFont="1" applyFill="1" applyBorder="1"/>
    <xf numFmtId="0" fontId="18" fillId="0" borderId="10" xfId="0" applyFont="1" applyBorder="1"/>
    <xf numFmtId="0" fontId="14" fillId="0" borderId="13" xfId="0" applyFont="1" applyBorder="1" applyAlignment="1" applyProtection="1">
      <alignment horizontal="left"/>
    </xf>
    <xf numFmtId="0" fontId="16" fillId="0" borderId="1" xfId="0" applyFont="1" applyBorder="1" applyAlignment="1" applyProtection="1">
      <alignment horizontal="left"/>
    </xf>
    <xf numFmtId="0" fontId="16" fillId="2" borderId="1" xfId="0" applyFont="1" applyFill="1" applyBorder="1"/>
    <xf numFmtId="0" fontId="16" fillId="0" borderId="13" xfId="0" applyFont="1" applyBorder="1" applyProtection="1"/>
    <xf numFmtId="0" fontId="16" fillId="2" borderId="13" xfId="0" applyFont="1" applyFill="1" applyBorder="1"/>
    <xf numFmtId="0" fontId="16" fillId="0" borderId="1" xfId="0" applyFont="1" applyBorder="1" applyProtection="1"/>
    <xf numFmtId="0" fontId="16" fillId="0" borderId="10" xfId="0" applyFont="1" applyBorder="1"/>
    <xf numFmtId="0" fontId="16" fillId="0" borderId="0" xfId="0" applyFont="1"/>
    <xf numFmtId="0" fontId="16" fillId="0" borderId="0" xfId="0" applyFont="1" applyProtection="1"/>
    <xf numFmtId="0" fontId="0" fillId="0" borderId="10" xfId="0" applyBorder="1"/>
    <xf numFmtId="0" fontId="18" fillId="0" borderId="10" xfId="0" applyFont="1" applyBorder="1" applyProtection="1"/>
    <xf numFmtId="0" fontId="16" fillId="0" borderId="10" xfId="0" applyFont="1" applyBorder="1" applyProtection="1"/>
    <xf numFmtId="0" fontId="16" fillId="2" borderId="10" xfId="0" applyFont="1" applyFill="1" applyBorder="1"/>
    <xf numFmtId="0" fontId="16" fillId="0" borderId="13" xfId="0" applyFont="1" applyBorder="1"/>
    <xf numFmtId="0" fontId="18" fillId="0" borderId="1" xfId="0" applyFont="1" applyBorder="1"/>
    <xf numFmtId="0" fontId="18" fillId="2" borderId="1" xfId="0" applyFont="1" applyFill="1" applyBorder="1"/>
    <xf numFmtId="0" fontId="18" fillId="0" borderId="13" xfId="0" applyFont="1" applyBorder="1"/>
    <xf numFmtId="0" fontId="18" fillId="2" borderId="13" xfId="0" applyFont="1" applyFill="1" applyBorder="1"/>
    <xf numFmtId="0" fontId="18" fillId="0" borderId="0" xfId="0" applyFont="1"/>
    <xf numFmtId="0" fontId="18" fillId="0" borderId="5" xfId="0" applyFont="1" applyBorder="1"/>
    <xf numFmtId="0" fontId="18" fillId="0" borderId="15" xfId="0" applyFont="1" applyBorder="1" applyAlignment="1" applyProtection="1">
      <alignment horizontal="left"/>
    </xf>
    <xf numFmtId="0" fontId="18" fillId="2" borderId="15" xfId="0" applyFont="1" applyFill="1" applyBorder="1"/>
    <xf numFmtId="0" fontId="18" fillId="0" borderId="15" xfId="0" applyFont="1" applyBorder="1" applyProtection="1"/>
    <xf numFmtId="0" fontId="18" fillId="0" borderId="15" xfId="0" applyFont="1" applyBorder="1"/>
    <xf numFmtId="0" fontId="18" fillId="0" borderId="6" xfId="0" applyFont="1" applyBorder="1"/>
    <xf numFmtId="0" fontId="18" fillId="0" borderId="9" xfId="0" applyFont="1" applyBorder="1"/>
    <xf numFmtId="0" fontId="18" fillId="2" borderId="6" xfId="0" applyFont="1" applyFill="1" applyBorder="1"/>
    <xf numFmtId="0" fontId="18" fillId="0" borderId="5" xfId="0" applyFont="1" applyBorder="1" applyProtection="1"/>
    <xf numFmtId="0" fontId="18" fillId="0" borderId="6" xfId="0" applyFont="1" applyBorder="1" applyProtection="1"/>
    <xf numFmtId="0" fontId="0" fillId="2" borderId="5" xfId="0" applyFill="1" applyBorder="1"/>
    <xf numFmtId="0" fontId="9" fillId="0" borderId="0" xfId="0" applyFont="1"/>
    <xf numFmtId="0" fontId="9" fillId="0" borderId="0" xfId="0" applyFont="1" applyAlignment="1" applyProtection="1">
      <alignment horizontal="left"/>
    </xf>
    <xf numFmtId="0" fontId="19" fillId="0" borderId="0" xfId="0" applyFont="1"/>
    <xf numFmtId="0" fontId="15" fillId="2" borderId="11" xfId="0" applyFont="1" applyFill="1" applyBorder="1"/>
    <xf numFmtId="0" fontId="20" fillId="2" borderId="8" xfId="0" applyFont="1" applyFill="1" applyBorder="1" applyAlignment="1" applyProtection="1">
      <alignment horizontal="left"/>
    </xf>
    <xf numFmtId="0" fontId="20" fillId="2" borderId="7" xfId="0" applyFont="1" applyFill="1" applyBorder="1"/>
    <xf numFmtId="0" fontId="20" fillId="2" borderId="8" xfId="0" applyFont="1" applyFill="1" applyBorder="1"/>
    <xf numFmtId="0" fontId="20" fillId="2" borderId="11" xfId="0" applyFont="1" applyFill="1" applyBorder="1" applyAlignment="1" applyProtection="1">
      <alignment horizontal="left"/>
    </xf>
    <xf numFmtId="0" fontId="5" fillId="4" borderId="0" xfId="0" applyFont="1" applyFill="1"/>
    <xf numFmtId="0" fontId="15" fillId="2" borderId="1" xfId="0" applyFont="1" applyFill="1" applyBorder="1" applyAlignment="1" applyProtection="1">
      <alignment horizontal="left"/>
    </xf>
    <xf numFmtId="0" fontId="15" fillId="2" borderId="13" xfId="0" applyFont="1" applyFill="1" applyBorder="1" applyAlignment="1" applyProtection="1">
      <alignment horizontal="left"/>
    </xf>
    <xf numFmtId="0" fontId="15" fillId="2" borderId="0" xfId="0" applyFont="1" applyFill="1"/>
    <xf numFmtId="0" fontId="15" fillId="2" borderId="10" xfId="0" applyFont="1" applyFill="1" applyBorder="1"/>
    <xf numFmtId="0" fontId="15" fillId="2" borderId="0" xfId="0" applyFont="1" applyFill="1" applyAlignment="1" applyProtection="1">
      <alignment horizontal="left"/>
    </xf>
    <xf numFmtId="0" fontId="20" fillId="2" borderId="10" xfId="0" applyFont="1" applyFill="1" applyBorder="1"/>
    <xf numFmtId="0" fontId="15" fillId="2" borderId="10" xfId="0" applyFont="1" applyFill="1" applyBorder="1" applyAlignment="1" applyProtection="1">
      <alignment horizontal="left"/>
    </xf>
    <xf numFmtId="0" fontId="15" fillId="2" borderId="1" xfId="0" applyFont="1" applyFill="1" applyBorder="1"/>
    <xf numFmtId="0" fontId="20" fillId="2" borderId="0" xfId="0" applyFont="1" applyFill="1" applyAlignment="1" applyProtection="1">
      <alignment horizontal="left"/>
    </xf>
    <xf numFmtId="0" fontId="21" fillId="2" borderId="10" xfId="0" applyFont="1" applyFill="1" applyBorder="1"/>
    <xf numFmtId="0" fontId="20" fillId="2" borderId="1" xfId="0" applyFont="1" applyFill="1" applyBorder="1" applyAlignment="1" applyProtection="1">
      <alignment horizontal="left"/>
    </xf>
    <xf numFmtId="0" fontId="20" fillId="2" borderId="0" xfId="0" applyFont="1" applyFill="1"/>
    <xf numFmtId="0" fontId="15" fillId="2" borderId="4" xfId="0" applyFont="1" applyFill="1" applyBorder="1"/>
    <xf numFmtId="0" fontId="15" fillId="2" borderId="2" xfId="0" applyFont="1" applyFill="1" applyBorder="1"/>
    <xf numFmtId="0" fontId="15" fillId="2" borderId="3" xfId="0" applyFont="1" applyFill="1" applyBorder="1" applyAlignment="1" applyProtection="1">
      <alignment horizontal="left"/>
    </xf>
    <xf numFmtId="0" fontId="15" fillId="2" borderId="5" xfId="0" applyFont="1" applyFill="1" applyBorder="1" applyAlignment="1" applyProtection="1">
      <alignment horizontal="left"/>
    </xf>
    <xf numFmtId="186" fontId="15" fillId="2" borderId="5" xfId="0" applyNumberFormat="1" applyFont="1" applyFill="1" applyBorder="1" applyAlignment="1" applyProtection="1">
      <alignment horizontal="left"/>
    </xf>
    <xf numFmtId="0" fontId="15" fillId="2" borderId="4" xfId="0" applyFont="1" applyFill="1" applyBorder="1" applyAlignment="1" applyProtection="1">
      <alignment horizontal="left"/>
    </xf>
    <xf numFmtId="0" fontId="15" fillId="2" borderId="2" xfId="0" applyFont="1" applyFill="1" applyBorder="1" applyAlignment="1" applyProtection="1">
      <alignment horizontal="left"/>
    </xf>
    <xf numFmtId="186" fontId="15" fillId="2" borderId="3" xfId="0" applyNumberFormat="1" applyFont="1" applyFill="1" applyBorder="1" applyAlignment="1" applyProtection="1">
      <alignment horizontal="left"/>
    </xf>
    <xf numFmtId="0" fontId="21" fillId="0" borderId="0" xfId="0" applyFont="1"/>
    <xf numFmtId="0" fontId="21" fillId="0" borderId="15" xfId="0" applyFont="1" applyBorder="1" applyAlignment="1" applyProtection="1">
      <alignment horizontal="left"/>
    </xf>
    <xf numFmtId="0" fontId="19" fillId="0" borderId="15" xfId="0" applyFont="1" applyBorder="1"/>
    <xf numFmtId="0" fontId="22" fillId="0" borderId="0" xfId="0" applyFont="1"/>
    <xf numFmtId="0" fontId="23" fillId="0" borderId="0" xfId="0" applyFont="1"/>
    <xf numFmtId="0" fontId="22" fillId="0" borderId="6" xfId="0" applyFont="1" applyBorder="1"/>
    <xf numFmtId="0" fontId="22" fillId="5" borderId="6" xfId="0" applyFont="1" applyFill="1" applyBorder="1"/>
    <xf numFmtId="0" fontId="24" fillId="0" borderId="1" xfId="0" applyFont="1" applyBorder="1"/>
    <xf numFmtId="0" fontId="25" fillId="5" borderId="8" xfId="0" applyFont="1" applyFill="1" applyBorder="1"/>
    <xf numFmtId="0" fontId="19" fillId="6" borderId="5" xfId="0" applyFont="1" applyFill="1" applyBorder="1"/>
    <xf numFmtId="0" fontId="17" fillId="0" borderId="13" xfId="0" applyFont="1" applyBorder="1"/>
    <xf numFmtId="0" fontId="0" fillId="5" borderId="5" xfId="0" applyFill="1" applyBorder="1"/>
    <xf numFmtId="0" fontId="26" fillId="0" borderId="0" xfId="11" applyFont="1" applyAlignment="1" applyProtection="1">
      <alignment horizontal="left"/>
    </xf>
    <xf numFmtId="0" fontId="3" fillId="0" borderId="0" xfId="11"/>
    <xf numFmtId="0" fontId="27" fillId="0" borderId="0" xfId="11" applyFont="1"/>
    <xf numFmtId="0" fontId="28" fillId="0" borderId="0" xfId="11" applyFont="1"/>
    <xf numFmtId="0" fontId="26" fillId="0" borderId="0" xfId="11" applyFont="1"/>
    <xf numFmtId="0" fontId="27" fillId="0" borderId="0" xfId="11" applyFont="1" applyAlignment="1" applyProtection="1">
      <alignment horizontal="left"/>
    </xf>
    <xf numFmtId="0" fontId="29" fillId="2" borderId="16" xfId="11" applyFont="1" applyFill="1" applyBorder="1" applyAlignment="1" applyProtection="1">
      <alignment horizontal="left"/>
    </xf>
    <xf numFmtId="0" fontId="29" fillId="2" borderId="17" xfId="11" applyFont="1" applyFill="1" applyBorder="1" applyAlignment="1" applyProtection="1">
      <alignment horizontal="left"/>
    </xf>
    <xf numFmtId="0" fontId="30" fillId="2" borderId="8" xfId="11" applyFont="1" applyFill="1" applyBorder="1" applyAlignment="1" applyProtection="1">
      <alignment horizontal="left"/>
    </xf>
    <xf numFmtId="0" fontId="30" fillId="2" borderId="18" xfId="11" applyFont="1" applyFill="1" applyBorder="1"/>
    <xf numFmtId="0" fontId="29" fillId="2" borderId="19" xfId="11" applyFont="1" applyFill="1" applyBorder="1"/>
    <xf numFmtId="0" fontId="29" fillId="2" borderId="20" xfId="11" applyFont="1" applyFill="1" applyBorder="1" applyAlignment="1" applyProtection="1">
      <alignment horizontal="center"/>
    </xf>
    <xf numFmtId="0" fontId="29" fillId="2" borderId="0" xfId="11" applyFont="1" applyFill="1" applyBorder="1" applyAlignment="1" applyProtection="1">
      <alignment horizontal="left"/>
    </xf>
    <xf numFmtId="0" fontId="29" fillId="2" borderId="21" xfId="11" applyFont="1" applyFill="1" applyBorder="1"/>
    <xf numFmtId="0" fontId="29" fillId="2" borderId="0" xfId="11" applyFont="1" applyFill="1" applyAlignment="1" applyProtection="1">
      <alignment horizontal="left"/>
    </xf>
    <xf numFmtId="0" fontId="30" fillId="2" borderId="21" xfId="11" applyFont="1" applyFill="1" applyBorder="1"/>
    <xf numFmtId="0" fontId="30" fillId="2" borderId="0" xfId="11" applyFont="1" applyFill="1" applyAlignment="1" applyProtection="1">
      <alignment horizontal="left"/>
    </xf>
    <xf numFmtId="0" fontId="29" fillId="2" borderId="19" xfId="11" applyFont="1" applyFill="1" applyBorder="1" applyAlignment="1" applyProtection="1">
      <alignment horizontal="left"/>
    </xf>
    <xf numFmtId="0" fontId="29" fillId="2" borderId="20" xfId="11" applyFont="1" applyFill="1" applyBorder="1" applyAlignment="1" applyProtection="1">
      <alignment horizontal="left"/>
    </xf>
    <xf numFmtId="0" fontId="29" fillId="2" borderId="0" xfId="11" applyFont="1" applyFill="1" applyBorder="1"/>
    <xf numFmtId="0" fontId="29" fillId="2" borderId="0" xfId="11" applyFont="1" applyFill="1"/>
    <xf numFmtId="0" fontId="31" fillId="2" borderId="0" xfId="11" applyFont="1" applyFill="1"/>
    <xf numFmtId="0" fontId="31" fillId="2" borderId="21" xfId="11" applyFont="1" applyFill="1" applyBorder="1"/>
    <xf numFmtId="0" fontId="29" fillId="2" borderId="22" xfId="11" applyFont="1" applyFill="1" applyBorder="1"/>
    <xf numFmtId="0" fontId="29" fillId="2" borderId="21" xfId="11" applyFont="1" applyFill="1" applyBorder="1" applyAlignment="1" applyProtection="1">
      <alignment horizontal="left"/>
    </xf>
    <xf numFmtId="0" fontId="31" fillId="2" borderId="3" xfId="11" applyFont="1" applyFill="1" applyBorder="1" applyAlignment="1" applyProtection="1">
      <alignment horizontal="left"/>
    </xf>
    <xf numFmtId="0" fontId="31" fillId="2" borderId="23" xfId="11" applyFont="1" applyFill="1" applyBorder="1" applyAlignment="1" applyProtection="1">
      <alignment horizontal="left"/>
    </xf>
    <xf numFmtId="0" fontId="32" fillId="0" borderId="16" xfId="11" applyFont="1" applyBorder="1"/>
    <xf numFmtId="0" fontId="32" fillId="0" borderId="17" xfId="11" applyFont="1" applyBorder="1"/>
    <xf numFmtId="0" fontId="32" fillId="0" borderId="8" xfId="11" applyFont="1" applyBorder="1" applyAlignment="1" applyProtection="1">
      <alignment horizontal="left"/>
    </xf>
    <xf numFmtId="0" fontId="32" fillId="0" borderId="18" xfId="11" applyFont="1" applyBorder="1"/>
    <xf numFmtId="186" fontId="32" fillId="0" borderId="8" xfId="11" applyNumberFormat="1" applyFont="1" applyBorder="1" applyProtection="1"/>
    <xf numFmtId="186" fontId="32" fillId="0" borderId="18" xfId="11" applyNumberFormat="1" applyFont="1" applyBorder="1" applyProtection="1"/>
    <xf numFmtId="0" fontId="32" fillId="0" borderId="8" xfId="11" applyFont="1" applyBorder="1"/>
    <xf numFmtId="0" fontId="33" fillId="0" borderId="0" xfId="11" applyFont="1"/>
    <xf numFmtId="0" fontId="33" fillId="0" borderId="21" xfId="11" applyFont="1" applyBorder="1"/>
    <xf numFmtId="0" fontId="20" fillId="0" borderId="19" xfId="11" applyFont="1" applyBorder="1" applyAlignment="1" applyProtection="1">
      <alignment horizontal="left"/>
    </xf>
    <xf numFmtId="0" fontId="34" fillId="0" borderId="20" xfId="11" applyFont="1" applyBorder="1" applyProtection="1"/>
    <xf numFmtId="0" fontId="32" fillId="0" borderId="0" xfId="11" applyFont="1" applyBorder="1"/>
    <xf numFmtId="0" fontId="34" fillId="0" borderId="21" xfId="11" applyFont="1" applyBorder="1" applyProtection="1"/>
    <xf numFmtId="0" fontId="34" fillId="0" borderId="0" xfId="11" applyFont="1"/>
    <xf numFmtId="0" fontId="34" fillId="0" borderId="19" xfId="11" applyFont="1" applyBorder="1"/>
    <xf numFmtId="0" fontId="32" fillId="0" borderId="20" xfId="11" applyFont="1" applyBorder="1"/>
    <xf numFmtId="0" fontId="32" fillId="0" borderId="21" xfId="11" applyFont="1" applyBorder="1"/>
    <xf numFmtId="0" fontId="32" fillId="0" borderId="0" xfId="11" applyFont="1"/>
    <xf numFmtId="0" fontId="34" fillId="0" borderId="21" xfId="11" applyFont="1" applyBorder="1"/>
    <xf numFmtId="0" fontId="34" fillId="0" borderId="19" xfId="11" applyFont="1" applyBorder="1" applyAlignment="1" applyProtection="1">
      <alignment horizontal="left"/>
    </xf>
    <xf numFmtId="0" fontId="34" fillId="0" borderId="0" xfId="11" applyFont="1" applyBorder="1" applyProtection="1"/>
    <xf numFmtId="0" fontId="34" fillId="0" borderId="0" xfId="11" applyFont="1" applyProtection="1"/>
    <xf numFmtId="0" fontId="35" fillId="0" borderId="0" xfId="11" applyFont="1" applyProtection="1"/>
    <xf numFmtId="0" fontId="35" fillId="0" borderId="21" xfId="11" applyFont="1" applyBorder="1" applyProtection="1"/>
    <xf numFmtId="0" fontId="32" fillId="0" borderId="19" xfId="11" applyFont="1" applyBorder="1"/>
    <xf numFmtId="0" fontId="32" fillId="0" borderId="22" xfId="11" applyFont="1" applyBorder="1"/>
    <xf numFmtId="0" fontId="33" fillId="0" borderId="24" xfId="11" applyFont="1" applyBorder="1" applyAlignment="1" applyProtection="1">
      <alignment horizontal="left"/>
    </xf>
    <xf numFmtId="0" fontId="33" fillId="0" borderId="25" xfId="11" applyFont="1" applyBorder="1" applyProtection="1"/>
    <xf numFmtId="0" fontId="33" fillId="0" borderId="6" xfId="11" applyFont="1" applyBorder="1" applyProtection="1"/>
    <xf numFmtId="186" fontId="33" fillId="0" borderId="25" xfId="11" applyNumberFormat="1" applyFont="1" applyBorder="1" applyProtection="1"/>
    <xf numFmtId="186" fontId="33" fillId="0" borderId="6" xfId="11" applyNumberFormat="1" applyFont="1" applyBorder="1" applyProtection="1"/>
    <xf numFmtId="0" fontId="33" fillId="0" borderId="6" xfId="11" applyFont="1" applyBorder="1"/>
    <xf numFmtId="0" fontId="33" fillId="0" borderId="25" xfId="11" applyFont="1" applyBorder="1"/>
    <xf numFmtId="0" fontId="33" fillId="0" borderId="7" xfId="11" applyFont="1" applyBorder="1" applyProtection="1"/>
    <xf numFmtId="0" fontId="33" fillId="0" borderId="18" xfId="11" applyFont="1" applyBorder="1"/>
    <xf numFmtId="0" fontId="33" fillId="0" borderId="7" xfId="11" applyFont="1" applyBorder="1"/>
    <xf numFmtId="0" fontId="33" fillId="0" borderId="0" xfId="11" applyFont="1" applyProtection="1"/>
    <xf numFmtId="0" fontId="33" fillId="0" borderId="18" xfId="11" applyFont="1" applyBorder="1" applyProtection="1"/>
    <xf numFmtId="0" fontId="33" fillId="0" borderId="10" xfId="11" applyFont="1" applyBorder="1" applyProtection="1"/>
    <xf numFmtId="0" fontId="33" fillId="0" borderId="21" xfId="11" applyFont="1" applyBorder="1" applyProtection="1"/>
    <xf numFmtId="0" fontId="33" fillId="0" borderId="26" xfId="11" applyFont="1" applyBorder="1"/>
    <xf numFmtId="0" fontId="36" fillId="0" borderId="0" xfId="11" applyFont="1"/>
    <xf numFmtId="0" fontId="5" fillId="2" borderId="11" xfId="0" applyFont="1" applyFill="1" applyBorder="1"/>
    <xf numFmtId="0" fontId="5" fillId="2" borderId="14" xfId="0" applyFont="1" applyFill="1" applyBorder="1" applyAlignment="1" applyProtection="1">
      <alignment horizontal="left"/>
    </xf>
    <xf numFmtId="0" fontId="5" fillId="2" borderId="12" xfId="0" applyFont="1" applyFill="1" applyBorder="1" applyAlignment="1" applyProtection="1">
      <alignment horizontal="left"/>
    </xf>
    <xf numFmtId="0" fontId="5" fillId="2" borderId="9" xfId="0" applyFont="1" applyFill="1" applyBorder="1"/>
    <xf numFmtId="0" fontId="5" fillId="2" borderId="6" xfId="0" applyFont="1" applyFill="1" applyBorder="1"/>
    <xf numFmtId="0" fontId="5" fillId="2" borderId="12" xfId="0" applyFont="1" applyFill="1" applyBorder="1"/>
    <xf numFmtId="0" fontId="5" fillId="2" borderId="9" xfId="0" applyFont="1" applyFill="1" applyBorder="1" applyAlignment="1" applyProtection="1">
      <alignment horizontal="left"/>
    </xf>
    <xf numFmtId="0" fontId="37" fillId="2" borderId="9" xfId="0" applyFont="1" applyFill="1" applyBorder="1"/>
    <xf numFmtId="0" fontId="5" fillId="2" borderId="8" xfId="0" applyFont="1" applyFill="1" applyBorder="1"/>
    <xf numFmtId="0" fontId="17" fillId="2" borderId="9" xfId="0" applyFont="1" applyFill="1" applyBorder="1"/>
    <xf numFmtId="0" fontId="5" fillId="2" borderId="1" xfId="0" applyFont="1" applyFill="1" applyBorder="1" applyAlignment="1" applyProtection="1">
      <alignment horizontal="left"/>
    </xf>
    <xf numFmtId="0" fontId="5" fillId="2" borderId="13" xfId="0" applyFont="1" applyFill="1" applyBorder="1" applyAlignment="1" applyProtection="1">
      <alignment horizontal="left"/>
    </xf>
    <xf numFmtId="0" fontId="5" fillId="2" borderId="1" xfId="0" applyFont="1" applyFill="1" applyBorder="1"/>
    <xf numFmtId="0" fontId="5" fillId="2" borderId="4" xfId="0" applyFont="1" applyFill="1" applyBorder="1"/>
    <xf numFmtId="0" fontId="17" fillId="2" borderId="2" xfId="0" applyFont="1" applyFill="1" applyBorder="1"/>
    <xf numFmtId="0" fontId="17" fillId="2" borderId="4" xfId="0" applyFont="1" applyFill="1" applyBorder="1" applyAlignment="1" applyProtection="1">
      <alignment horizontal="left"/>
    </xf>
    <xf numFmtId="0" fontId="17" fillId="2" borderId="5" xfId="0" applyFont="1" applyFill="1" applyBorder="1" applyAlignment="1" applyProtection="1">
      <alignment horizontal="left"/>
    </xf>
    <xf numFmtId="0" fontId="17" fillId="2" borderId="3" xfId="0" applyFont="1" applyFill="1" applyBorder="1" applyAlignment="1" applyProtection="1">
      <alignment horizontal="left"/>
    </xf>
    <xf numFmtId="0" fontId="17" fillId="2" borderId="2" xfId="0" applyFont="1" applyFill="1" applyBorder="1" applyAlignment="1" applyProtection="1">
      <alignment horizontal="left"/>
    </xf>
    <xf numFmtId="0" fontId="5" fillId="0" borderId="1" xfId="0" applyFont="1" applyBorder="1"/>
    <xf numFmtId="0" fontId="5" fillId="0" borderId="13" xfId="0" applyFont="1" applyBorder="1"/>
    <xf numFmtId="0" fontId="5" fillId="0" borderId="10" xfId="0" applyFont="1" applyBorder="1"/>
    <xf numFmtId="0" fontId="5" fillId="0" borderId="13" xfId="0" applyFont="1" applyBorder="1" applyAlignment="1" applyProtection="1">
      <alignment horizontal="left"/>
    </xf>
    <xf numFmtId="0" fontId="37" fillId="0" borderId="1" xfId="0" applyFont="1" applyBorder="1" applyAlignment="1" applyProtection="1">
      <alignment horizontal="left"/>
    </xf>
    <xf numFmtId="0" fontId="37" fillId="0" borderId="13" xfId="0" applyFont="1" applyBorder="1" applyProtection="1"/>
    <xf numFmtId="0" fontId="37" fillId="0" borderId="1" xfId="0" applyFont="1" applyBorder="1" applyProtection="1"/>
    <xf numFmtId="0" fontId="37" fillId="0" borderId="10" xfId="0" applyFont="1" applyBorder="1"/>
    <xf numFmtId="0" fontId="37" fillId="0" borderId="0" xfId="0" applyFont="1" applyProtection="1"/>
    <xf numFmtId="0" fontId="38" fillId="0" borderId="10" xfId="0" applyFont="1" applyBorder="1" applyProtection="1"/>
    <xf numFmtId="0" fontId="37" fillId="0" borderId="0" xfId="0" applyFont="1"/>
    <xf numFmtId="0" fontId="37" fillId="0" borderId="10" xfId="0" applyFont="1" applyBorder="1" applyProtection="1"/>
    <xf numFmtId="0" fontId="37" fillId="0" borderId="13" xfId="0" applyFont="1" applyBorder="1"/>
    <xf numFmtId="0" fontId="5" fillId="0" borderId="1" xfId="0" applyFont="1" applyBorder="1" applyProtection="1"/>
    <xf numFmtId="0" fontId="5" fillId="0" borderId="10" xfId="0" applyFont="1" applyBorder="1" applyProtection="1"/>
    <xf numFmtId="0" fontId="5" fillId="0" borderId="0" xfId="0" applyFont="1" applyProtection="1"/>
    <xf numFmtId="0" fontId="5" fillId="0" borderId="13" xfId="0" applyFont="1" applyBorder="1" applyProtection="1"/>
    <xf numFmtId="0" fontId="0" fillId="0" borderId="13" xfId="0" applyBorder="1"/>
    <xf numFmtId="0" fontId="25" fillId="0" borderId="1" xfId="0" applyFont="1" applyBorder="1"/>
    <xf numFmtId="0" fontId="25" fillId="0" borderId="10" xfId="0" applyFont="1" applyBorder="1"/>
    <xf numFmtId="0" fontId="25" fillId="0" borderId="0" xfId="0" applyFont="1"/>
    <xf numFmtId="0" fontId="25" fillId="0" borderId="13" xfId="0" applyFont="1" applyBorder="1"/>
    <xf numFmtId="0" fontId="0" fillId="0" borderId="15" xfId="0" applyBorder="1" applyAlignment="1" applyProtection="1">
      <alignment horizontal="left"/>
    </xf>
    <xf numFmtId="0" fontId="0" fillId="0" borderId="15" xfId="0" applyBorder="1" applyProtection="1"/>
    <xf numFmtId="0" fontId="0" fillId="0" borderId="15" xfId="0" applyBorder="1"/>
    <xf numFmtId="0" fontId="0" fillId="0" borderId="6" xfId="0" applyBorder="1"/>
    <xf numFmtId="0" fontId="0" fillId="0" borderId="6" xfId="0" applyBorder="1" applyProtection="1"/>
    <xf numFmtId="0" fontId="3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40" fillId="7" borderId="0" xfId="0" applyFont="1" applyFill="1"/>
    <xf numFmtId="0" fontId="19" fillId="0" borderId="15" xfId="0" applyFont="1" applyBorder="1" applyAlignment="1" applyProtection="1">
      <alignment horizontal="left"/>
    </xf>
    <xf numFmtId="0" fontId="2" fillId="0" borderId="0" xfId="12" applyFont="1" applyAlignment="1" applyProtection="1">
      <alignment horizontal="left"/>
    </xf>
    <xf numFmtId="0" fontId="2" fillId="0" borderId="0" xfId="12" applyFont="1"/>
    <xf numFmtId="0" fontId="10" fillId="0" borderId="0" xfId="12" applyFont="1"/>
    <xf numFmtId="0" fontId="9" fillId="0" borderId="0" xfId="12"/>
    <xf numFmtId="0" fontId="41" fillId="0" borderId="0" xfId="12" applyFont="1"/>
    <xf numFmtId="0" fontId="14" fillId="0" borderId="0" xfId="12" applyFont="1"/>
    <xf numFmtId="0" fontId="5" fillId="0" borderId="0" xfId="12" applyFont="1"/>
    <xf numFmtId="0" fontId="5" fillId="0" borderId="0" xfId="12" applyFont="1" applyAlignment="1" applyProtection="1">
      <alignment horizontal="left"/>
    </xf>
    <xf numFmtId="0" fontId="14" fillId="4" borderId="11" xfId="12" applyFont="1" applyFill="1" applyBorder="1"/>
    <xf numFmtId="0" fontId="42" fillId="2" borderId="8" xfId="12" applyFont="1" applyFill="1" applyBorder="1" applyAlignment="1" applyProtection="1">
      <alignment horizontal="left"/>
    </xf>
    <xf numFmtId="0" fontId="42" fillId="2" borderId="14" xfId="12" applyFont="1" applyFill="1" applyBorder="1" applyAlignment="1" applyProtection="1">
      <alignment horizontal="left"/>
    </xf>
    <xf numFmtId="0" fontId="43" fillId="2" borderId="8" xfId="12" applyFont="1" applyFill="1" applyBorder="1" applyAlignment="1" applyProtection="1">
      <alignment horizontal="left"/>
    </xf>
    <xf numFmtId="0" fontId="43" fillId="2" borderId="8" xfId="12" applyFont="1" applyFill="1" applyBorder="1"/>
    <xf numFmtId="0" fontId="43" fillId="2" borderId="7" xfId="12" applyFont="1" applyFill="1" applyBorder="1"/>
    <xf numFmtId="0" fontId="5" fillId="4" borderId="1" xfId="12" applyFont="1" applyFill="1" applyBorder="1"/>
    <xf numFmtId="0" fontId="17" fillId="2" borderId="0" xfId="12" applyFont="1" applyFill="1" applyAlignment="1" applyProtection="1">
      <alignment horizontal="left"/>
    </xf>
    <xf numFmtId="0" fontId="42" fillId="2" borderId="13" xfId="12" applyFont="1" applyFill="1" applyBorder="1" applyAlignment="1" applyProtection="1">
      <alignment horizontal="center"/>
    </xf>
    <xf numFmtId="0" fontId="42" fillId="2" borderId="0" xfId="12" applyFont="1" applyFill="1" applyAlignment="1" applyProtection="1">
      <alignment horizontal="left"/>
    </xf>
    <xf numFmtId="0" fontId="42" fillId="2" borderId="0" xfId="12" applyFont="1" applyFill="1"/>
    <xf numFmtId="0" fontId="43" fillId="2" borderId="0" xfId="12" applyFont="1" applyFill="1" applyAlignment="1" applyProtection="1">
      <alignment horizontal="left"/>
    </xf>
    <xf numFmtId="0" fontId="43" fillId="2" borderId="10" xfId="12" applyFont="1" applyFill="1" applyBorder="1"/>
    <xf numFmtId="0" fontId="14" fillId="4" borderId="1" xfId="12" applyFont="1" applyFill="1" applyBorder="1"/>
    <xf numFmtId="0" fontId="42" fillId="2" borderId="13" xfId="12" applyFont="1" applyFill="1" applyBorder="1" applyAlignment="1" applyProtection="1">
      <alignment horizontal="left"/>
    </xf>
    <xf numFmtId="0" fontId="44" fillId="2" borderId="0" xfId="12" applyFont="1" applyFill="1"/>
    <xf numFmtId="0" fontId="42" fillId="2" borderId="10" xfId="12" applyFont="1" applyFill="1" applyBorder="1"/>
    <xf numFmtId="0" fontId="14" fillId="4" borderId="4" xfId="12" applyFont="1" applyFill="1" applyBorder="1"/>
    <xf numFmtId="0" fontId="42" fillId="2" borderId="3" xfId="12" applyFont="1" applyFill="1" applyBorder="1"/>
    <xf numFmtId="0" fontId="42" fillId="2" borderId="2" xfId="12" applyFont="1" applyFill="1" applyBorder="1"/>
    <xf numFmtId="0" fontId="42" fillId="2" borderId="3" xfId="12" applyFont="1" applyFill="1" applyBorder="1" applyAlignment="1" applyProtection="1">
      <alignment horizontal="left"/>
    </xf>
    <xf numFmtId="0" fontId="42" fillId="2" borderId="5" xfId="12" applyFont="1" applyFill="1" applyBorder="1" applyAlignment="1" applyProtection="1">
      <alignment horizontal="left"/>
    </xf>
    <xf numFmtId="0" fontId="18" fillId="0" borderId="1" xfId="12" applyFont="1" applyBorder="1"/>
    <xf numFmtId="0" fontId="44" fillId="0" borderId="0" xfId="12" applyFont="1"/>
    <xf numFmtId="0" fontId="44" fillId="0" borderId="13" xfId="12" applyFont="1" applyBorder="1"/>
    <xf numFmtId="0" fontId="44" fillId="0" borderId="0" xfId="12" applyFont="1" applyAlignment="1" applyProtection="1">
      <alignment horizontal="left"/>
    </xf>
    <xf numFmtId="186" fontId="44" fillId="0" borderId="0" xfId="12" applyNumberFormat="1" applyFont="1" applyProtection="1"/>
    <xf numFmtId="0" fontId="19" fillId="0" borderId="0" xfId="12" applyFont="1"/>
    <xf numFmtId="0" fontId="19" fillId="0" borderId="10" xfId="12" applyFont="1" applyBorder="1"/>
    <xf numFmtId="0" fontId="39" fillId="0" borderId="0" xfId="12" applyFont="1" applyAlignment="1" applyProtection="1">
      <alignment horizontal="left"/>
    </xf>
    <xf numFmtId="0" fontId="17" fillId="0" borderId="13" xfId="12" applyFont="1" applyBorder="1" applyProtection="1"/>
    <xf numFmtId="0" fontId="39" fillId="0" borderId="0" xfId="12" applyFont="1"/>
    <xf numFmtId="0" fontId="39" fillId="0" borderId="0" xfId="12" applyFont="1" applyProtection="1"/>
    <xf numFmtId="0" fontId="45" fillId="0" borderId="10" xfId="12" applyFont="1" applyBorder="1" applyProtection="1"/>
    <xf numFmtId="0" fontId="17" fillId="0" borderId="0" xfId="12" applyFont="1"/>
    <xf numFmtId="0" fontId="17" fillId="0" borderId="13" xfId="12" applyFont="1" applyBorder="1"/>
    <xf numFmtId="0" fontId="17" fillId="0" borderId="0" xfId="12" applyFont="1" applyAlignment="1" applyProtection="1">
      <alignment horizontal="left"/>
    </xf>
    <xf numFmtId="0" fontId="39" fillId="0" borderId="13" xfId="12" applyFont="1" applyBorder="1" applyProtection="1"/>
    <xf numFmtId="0" fontId="19" fillId="0" borderId="13" xfId="12" applyFont="1" applyBorder="1"/>
    <xf numFmtId="0" fontId="46" fillId="0" borderId="0" xfId="12" applyFont="1"/>
    <xf numFmtId="0" fontId="18" fillId="0" borderId="15" xfId="12" applyFont="1" applyBorder="1"/>
    <xf numFmtId="0" fontId="19" fillId="0" borderId="15" xfId="12" applyFont="1" applyBorder="1" applyAlignment="1" applyProtection="1">
      <alignment horizontal="left"/>
    </xf>
    <xf numFmtId="0" fontId="19" fillId="0" borderId="15" xfId="12" applyFont="1" applyBorder="1" applyProtection="1"/>
    <xf numFmtId="186" fontId="19" fillId="0" borderId="15" xfId="12" applyNumberFormat="1" applyFont="1" applyBorder="1" applyProtection="1"/>
    <xf numFmtId="0" fontId="19" fillId="0" borderId="15" xfId="12" applyFont="1" applyBorder="1"/>
    <xf numFmtId="0" fontId="19" fillId="0" borderId="6" xfId="12" applyFont="1" applyBorder="1"/>
    <xf numFmtId="0" fontId="19" fillId="0" borderId="5" xfId="12" applyFont="1" applyBorder="1" applyProtection="1"/>
    <xf numFmtId="0" fontId="19" fillId="0" borderId="5" xfId="12" applyFont="1" applyBorder="1"/>
    <xf numFmtId="187" fontId="19" fillId="0" borderId="15" xfId="12" applyNumberFormat="1" applyFont="1" applyBorder="1" applyProtection="1"/>
    <xf numFmtId="0" fontId="3" fillId="0" borderId="0" xfId="12" applyFont="1"/>
    <xf numFmtId="0" fontId="3" fillId="0" borderId="0" xfId="12" applyFont="1" applyAlignment="1" applyProtection="1">
      <alignment horizontal="left"/>
    </xf>
    <xf numFmtId="0" fontId="2" fillId="0" borderId="0" xfId="13" applyFont="1" applyAlignment="1" applyProtection="1">
      <alignment horizontal="left"/>
    </xf>
    <xf numFmtId="0" fontId="2" fillId="0" borderId="0" xfId="13" applyFont="1"/>
    <xf numFmtId="0" fontId="18" fillId="0" borderId="0" xfId="13"/>
    <xf numFmtId="0" fontId="14" fillId="0" borderId="0" xfId="13" applyFont="1"/>
    <xf numFmtId="0" fontId="14" fillId="2" borderId="11" xfId="13" applyFont="1" applyFill="1" applyBorder="1"/>
    <xf numFmtId="0" fontId="14" fillId="2" borderId="14" xfId="13" applyFont="1" applyFill="1" applyBorder="1" applyAlignment="1" applyProtection="1">
      <alignment horizontal="left"/>
    </xf>
    <xf numFmtId="0" fontId="14" fillId="2" borderId="12" xfId="13" applyFont="1" applyFill="1" applyBorder="1" applyAlignment="1" applyProtection="1">
      <alignment horizontal="left"/>
    </xf>
    <xf numFmtId="0" fontId="14" fillId="2" borderId="9" xfId="13" applyFont="1" applyFill="1" applyBorder="1"/>
    <xf numFmtId="0" fontId="14" fillId="2" borderId="6" xfId="13" applyFont="1" applyFill="1" applyBorder="1"/>
    <xf numFmtId="0" fontId="14" fillId="2" borderId="12" xfId="13" applyFont="1" applyFill="1" applyBorder="1"/>
    <xf numFmtId="0" fontId="14" fillId="2" borderId="9" xfId="13" applyFont="1" applyFill="1" applyBorder="1" applyAlignment="1" applyProtection="1">
      <alignment horizontal="left"/>
    </xf>
    <xf numFmtId="0" fontId="16" fillId="2" borderId="9" xfId="13" applyFont="1" applyFill="1" applyBorder="1"/>
    <xf numFmtId="0" fontId="18" fillId="2" borderId="9" xfId="13" applyFill="1" applyBorder="1"/>
    <xf numFmtId="0" fontId="18" fillId="2" borderId="6" xfId="13" applyFill="1" applyBorder="1"/>
    <xf numFmtId="0" fontId="14" fillId="2" borderId="1" xfId="13" applyFont="1" applyFill="1" applyBorder="1" applyAlignment="1" applyProtection="1">
      <alignment horizontal="left"/>
    </xf>
    <xf numFmtId="0" fontId="14" fillId="2" borderId="13" xfId="13" applyFont="1" applyFill="1" applyBorder="1" applyAlignment="1" applyProtection="1">
      <alignment horizontal="left"/>
    </xf>
    <xf numFmtId="0" fontId="14" fillId="2" borderId="10" xfId="13" applyFont="1" applyFill="1" applyBorder="1"/>
    <xf numFmtId="0" fontId="14" fillId="2" borderId="10" xfId="13" applyFont="1" applyFill="1" applyBorder="1" applyAlignment="1" applyProtection="1">
      <alignment horizontal="left"/>
    </xf>
    <xf numFmtId="0" fontId="14" fillId="2" borderId="0" xfId="13" applyFont="1" applyFill="1"/>
    <xf numFmtId="0" fontId="14" fillId="2" borderId="0" xfId="13" applyFont="1" applyFill="1" applyAlignment="1" applyProtection="1">
      <alignment horizontal="left"/>
    </xf>
    <xf numFmtId="0" fontId="18" fillId="2" borderId="10" xfId="13" applyFill="1" applyBorder="1"/>
    <xf numFmtId="0" fontId="14" fillId="2" borderId="1" xfId="13" applyFont="1" applyFill="1" applyBorder="1"/>
    <xf numFmtId="0" fontId="14" fillId="2" borderId="4" xfId="13" applyFont="1" applyFill="1" applyBorder="1"/>
    <xf numFmtId="0" fontId="14" fillId="2" borderId="2" xfId="13" applyFont="1" applyFill="1" applyBorder="1"/>
    <xf numFmtId="0" fontId="14" fillId="2" borderId="4" xfId="13" applyFont="1" applyFill="1" applyBorder="1" applyAlignment="1" applyProtection="1">
      <alignment horizontal="left"/>
    </xf>
    <xf numFmtId="0" fontId="14" fillId="2" borderId="5" xfId="13" applyFont="1" applyFill="1" applyBorder="1" applyAlignment="1" applyProtection="1">
      <alignment horizontal="left"/>
    </xf>
    <xf numFmtId="0" fontId="14" fillId="2" borderId="5" xfId="13" applyFont="1" applyFill="1" applyBorder="1"/>
    <xf numFmtId="0" fontId="14" fillId="2" borderId="2" xfId="13" applyFont="1" applyFill="1" applyBorder="1" applyAlignment="1" applyProtection="1">
      <alignment horizontal="left"/>
    </xf>
    <xf numFmtId="0" fontId="14" fillId="2" borderId="3" xfId="13" applyFont="1" applyFill="1" applyBorder="1" applyAlignment="1" applyProtection="1">
      <alignment horizontal="left"/>
    </xf>
    <xf numFmtId="0" fontId="14" fillId="0" borderId="1" xfId="13" applyFont="1" applyBorder="1"/>
    <xf numFmtId="0" fontId="14" fillId="0" borderId="13" xfId="13" applyFont="1" applyBorder="1"/>
    <xf numFmtId="0" fontId="14" fillId="0" borderId="10" xfId="13" applyFont="1" applyBorder="1"/>
    <xf numFmtId="0" fontId="18" fillId="0" borderId="10" xfId="13" applyBorder="1"/>
    <xf numFmtId="0" fontId="14" fillId="0" borderId="10" xfId="13" applyFont="1" applyBorder="1" applyAlignment="1" applyProtection="1">
      <alignment horizontal="left"/>
    </xf>
    <xf numFmtId="0" fontId="16" fillId="0" borderId="1" xfId="13" applyFont="1" applyBorder="1" applyAlignment="1" applyProtection="1">
      <alignment horizontal="left"/>
    </xf>
    <xf numFmtId="0" fontId="16" fillId="0" borderId="13" xfId="13" applyFont="1" applyBorder="1" applyProtection="1"/>
    <xf numFmtId="0" fontId="16" fillId="0" borderId="1" xfId="13" applyFont="1" applyBorder="1" applyProtection="1"/>
    <xf numFmtId="0" fontId="16" fillId="0" borderId="10" xfId="13" applyFont="1" applyBorder="1"/>
    <xf numFmtId="0" fontId="47" fillId="0" borderId="10" xfId="13" applyFont="1" applyBorder="1" applyProtection="1"/>
    <xf numFmtId="0" fontId="16" fillId="0" borderId="10" xfId="13" applyFont="1" applyBorder="1" applyProtection="1"/>
    <xf numFmtId="0" fontId="16" fillId="0" borderId="0" xfId="13" applyFont="1" applyProtection="1"/>
    <xf numFmtId="0" fontId="16" fillId="0" borderId="0" xfId="13" applyFont="1"/>
    <xf numFmtId="0" fontId="14" fillId="0" borderId="1" xfId="13" applyFont="1" applyBorder="1" applyAlignment="1" applyProtection="1">
      <alignment horizontal="left"/>
    </xf>
    <xf numFmtId="0" fontId="16" fillId="0" borderId="13" xfId="13" applyFont="1" applyBorder="1"/>
    <xf numFmtId="0" fontId="14" fillId="0" borderId="1" xfId="13" applyFont="1" applyBorder="1" applyProtection="1"/>
    <xf numFmtId="0" fontId="14" fillId="0" borderId="13" xfId="13" applyFont="1" applyBorder="1" applyProtection="1"/>
    <xf numFmtId="0" fontId="14" fillId="0" borderId="10" xfId="13" applyFont="1" applyBorder="1" applyProtection="1"/>
    <xf numFmtId="0" fontId="14" fillId="0" borderId="0" xfId="13" applyFont="1" applyProtection="1"/>
    <xf numFmtId="0" fontId="18" fillId="0" borderId="10" xfId="13" applyBorder="1" applyProtection="1"/>
    <xf numFmtId="0" fontId="18" fillId="0" borderId="0" xfId="13" applyProtection="1"/>
    <xf numFmtId="0" fontId="18" fillId="0" borderId="1" xfId="13" applyBorder="1"/>
    <xf numFmtId="0" fontId="18" fillId="0" borderId="13" xfId="13" applyBorder="1"/>
    <xf numFmtId="0" fontId="18" fillId="0" borderId="5" xfId="13" applyBorder="1"/>
    <xf numFmtId="0" fontId="18" fillId="0" borderId="3" xfId="13" applyBorder="1"/>
    <xf numFmtId="0" fontId="18" fillId="0" borderId="15" xfId="13" applyBorder="1" applyAlignment="1" applyProtection="1">
      <alignment horizontal="left"/>
    </xf>
    <xf numFmtId="0" fontId="18" fillId="0" borderId="15" xfId="13" applyBorder="1" applyProtection="1"/>
    <xf numFmtId="0" fontId="18" fillId="0" borderId="12" xfId="13" applyBorder="1"/>
    <xf numFmtId="0" fontId="18" fillId="0" borderId="6" xfId="13" applyBorder="1"/>
    <xf numFmtId="0" fontId="18" fillId="0" borderId="15" xfId="13" applyBorder="1"/>
    <xf numFmtId="0" fontId="18" fillId="0" borderId="5" xfId="13" applyBorder="1" applyProtection="1"/>
    <xf numFmtId="0" fontId="18" fillId="0" borderId="12" xfId="13" applyBorder="1" applyProtection="1"/>
    <xf numFmtId="0" fontId="3" fillId="0" borderId="0" xfId="13" applyFont="1" applyAlignment="1" applyProtection="1">
      <alignment horizontal="left"/>
    </xf>
    <xf numFmtId="0" fontId="3" fillId="0" borderId="0" xfId="13" applyFont="1"/>
    <xf numFmtId="0" fontId="17" fillId="2" borderId="11" xfId="0" applyFont="1" applyFill="1" applyBorder="1"/>
    <xf numFmtId="0" fontId="39" fillId="2" borderId="8" xfId="0" applyFont="1" applyFill="1" applyBorder="1" applyAlignment="1" applyProtection="1">
      <alignment horizontal="left"/>
    </xf>
    <xf numFmtId="0" fontId="39" fillId="2" borderId="8" xfId="0" applyFont="1" applyFill="1" applyBorder="1"/>
    <xf numFmtId="0" fontId="39" fillId="2" borderId="7" xfId="0" applyFont="1" applyFill="1" applyBorder="1"/>
    <xf numFmtId="0" fontId="39" fillId="2" borderId="11" xfId="0" applyFont="1" applyFill="1" applyBorder="1" applyAlignment="1" applyProtection="1">
      <alignment horizontal="left"/>
    </xf>
    <xf numFmtId="0" fontId="39" fillId="2" borderId="0" xfId="0" applyFont="1" applyFill="1" applyAlignment="1" applyProtection="1">
      <alignment horizontal="left"/>
    </xf>
    <xf numFmtId="0" fontId="39" fillId="2" borderId="10" xfId="0" applyFont="1" applyFill="1" applyBorder="1"/>
    <xf numFmtId="0" fontId="19" fillId="2" borderId="10" xfId="0" applyFont="1" applyFill="1" applyBorder="1"/>
    <xf numFmtId="0" fontId="17" fillId="2" borderId="1" xfId="0" applyFont="1" applyFill="1" applyBorder="1"/>
    <xf numFmtId="0" fontId="39" fillId="2" borderId="1" xfId="0" applyFont="1" applyFill="1" applyBorder="1" applyAlignment="1" applyProtection="1">
      <alignment horizontal="left"/>
    </xf>
    <xf numFmtId="0" fontId="39" fillId="2" borderId="0" xfId="0" applyFont="1" applyFill="1"/>
    <xf numFmtId="186" fontId="17" fillId="2" borderId="0" xfId="0" applyNumberFormat="1" applyFont="1" applyFill="1" applyAlignment="1" applyProtection="1">
      <alignment horizontal="left"/>
    </xf>
    <xf numFmtId="0" fontId="17" fillId="2" borderId="4" xfId="0" applyFont="1" applyFill="1" applyBorder="1"/>
    <xf numFmtId="186" fontId="17" fillId="2" borderId="5" xfId="0" applyNumberFormat="1" applyFont="1" applyFill="1" applyBorder="1" applyAlignment="1" applyProtection="1">
      <alignment horizontal="left"/>
    </xf>
    <xf numFmtId="186" fontId="17" fillId="2" borderId="3" xfId="0" applyNumberFormat="1" applyFont="1" applyFill="1" applyBorder="1" applyAlignment="1" applyProtection="1">
      <alignment horizontal="left"/>
    </xf>
    <xf numFmtId="186" fontId="17" fillId="2" borderId="2" xfId="0" applyNumberFormat="1" applyFont="1" applyFill="1" applyBorder="1" applyAlignment="1" applyProtection="1">
      <alignment horizontal="left"/>
    </xf>
    <xf numFmtId="0" fontId="14" fillId="0" borderId="0" xfId="0" applyFont="1" applyAlignment="1" applyProtection="1">
      <alignment horizontal="center"/>
    </xf>
    <xf numFmtId="0" fontId="14" fillId="0" borderId="0" xfId="0" applyFont="1" applyProtection="1"/>
    <xf numFmtId="0" fontId="47" fillId="0" borderId="0" xfId="0" applyFont="1"/>
    <xf numFmtId="186" fontId="18" fillId="0" borderId="15" xfId="0" applyNumberFormat="1" applyFont="1" applyBorder="1" applyProtection="1"/>
    <xf numFmtId="0" fontId="18" fillId="0" borderId="12" xfId="0" applyFont="1" applyBorder="1" applyProtection="1"/>
    <xf numFmtId="0" fontId="18" fillId="0" borderId="12" xfId="0" applyFont="1" applyBorder="1"/>
    <xf numFmtId="0" fontId="18" fillId="0" borderId="3" xfId="0" applyFont="1" applyBorder="1"/>
    <xf numFmtId="0" fontId="18" fillId="0" borderId="2" xfId="0" applyFont="1" applyBorder="1" applyProtection="1"/>
    <xf numFmtId="0" fontId="18" fillId="0" borderId="2" xfId="0" applyFont="1" applyBorder="1"/>
    <xf numFmtId="0" fontId="18" fillId="0" borderId="0" xfId="0" applyFont="1" applyProtection="1"/>
    <xf numFmtId="0" fontId="2" fillId="0" borderId="0" xfId="14" applyFont="1" applyAlignment="1" applyProtection="1">
      <alignment horizontal="left"/>
    </xf>
    <xf numFmtId="0" fontId="2" fillId="0" borderId="0" xfId="14" applyFont="1"/>
    <xf numFmtId="0" fontId="3" fillId="0" borderId="0" xfId="14"/>
    <xf numFmtId="0" fontId="3" fillId="0" borderId="0" xfId="14" applyAlignment="1" applyProtection="1">
      <alignment horizontal="left"/>
    </xf>
    <xf numFmtId="0" fontId="3" fillId="2" borderId="14" xfId="14" applyFill="1" applyBorder="1"/>
    <xf numFmtId="0" fontId="3" fillId="2" borderId="7" xfId="14" applyFill="1" applyBorder="1"/>
    <xf numFmtId="0" fontId="3" fillId="2" borderId="8" xfId="14" applyFill="1" applyBorder="1"/>
    <xf numFmtId="0" fontId="40" fillId="4" borderId="11" xfId="14" applyFont="1" applyFill="1" applyBorder="1"/>
    <xf numFmtId="0" fontId="40" fillId="2" borderId="0" xfId="14" applyFont="1" applyFill="1" applyAlignment="1" applyProtection="1">
      <alignment horizontal="left"/>
    </xf>
    <xf numFmtId="0" fontId="42" fillId="2" borderId="13" xfId="14" applyFont="1" applyFill="1" applyBorder="1" applyAlignment="1" applyProtection="1">
      <alignment horizontal="center"/>
    </xf>
    <xf numFmtId="0" fontId="43" fillId="2" borderId="0" xfId="14" applyFont="1" applyFill="1" applyAlignment="1" applyProtection="1">
      <alignment horizontal="left"/>
    </xf>
    <xf numFmtId="0" fontId="43" fillId="2" borderId="0" xfId="14" applyFont="1" applyFill="1"/>
    <xf numFmtId="0" fontId="42" fillId="2" borderId="0" xfId="14" applyFont="1" applyFill="1" applyAlignment="1" applyProtection="1">
      <alignment horizontal="left"/>
    </xf>
    <xf numFmtId="0" fontId="42" fillId="2" borderId="10" xfId="14" applyFont="1" applyFill="1" applyBorder="1"/>
    <xf numFmtId="0" fontId="40" fillId="4" borderId="1" xfId="14" applyFont="1" applyFill="1" applyBorder="1"/>
    <xf numFmtId="0" fontId="2" fillId="2" borderId="0" xfId="14" applyFont="1" applyFill="1" applyAlignment="1" applyProtection="1">
      <alignment horizontal="left"/>
    </xf>
    <xf numFmtId="0" fontId="42" fillId="2" borderId="0" xfId="14" applyFont="1" applyFill="1"/>
    <xf numFmtId="0" fontId="40" fillId="2" borderId="0" xfId="14" applyFont="1" applyFill="1"/>
    <xf numFmtId="0" fontId="42" fillId="2" borderId="13" xfId="14" applyFont="1" applyFill="1" applyBorder="1" applyAlignment="1" applyProtection="1">
      <alignment horizontal="left"/>
    </xf>
    <xf numFmtId="0" fontId="42" fillId="2" borderId="13" xfId="14" applyFont="1" applyFill="1" applyBorder="1"/>
    <xf numFmtId="0" fontId="42" fillId="2" borderId="10" xfId="14" applyFont="1" applyFill="1" applyBorder="1" applyAlignment="1" applyProtection="1">
      <alignment horizontal="left"/>
    </xf>
    <xf numFmtId="0" fontId="2" fillId="4" borderId="1" xfId="14" applyFont="1" applyFill="1" applyBorder="1"/>
    <xf numFmtId="0" fontId="2" fillId="2" borderId="4" xfId="14" applyFont="1" applyFill="1" applyBorder="1"/>
    <xf numFmtId="0" fontId="27" fillId="2" borderId="2" xfId="14" applyFont="1" applyFill="1" applyBorder="1"/>
    <xf numFmtId="0" fontId="27" fillId="2" borderId="3" xfId="14" applyFont="1" applyFill="1" applyBorder="1"/>
    <xf numFmtId="0" fontId="27" fillId="2" borderId="3" xfId="14" applyFont="1" applyFill="1" applyBorder="1" applyAlignment="1" applyProtection="1">
      <alignment horizontal="center"/>
    </xf>
    <xf numFmtId="0" fontId="27" fillId="2" borderId="5" xfId="14" applyFont="1" applyFill="1" applyBorder="1"/>
    <xf numFmtId="0" fontId="41" fillId="0" borderId="1" xfId="14" applyFont="1" applyBorder="1"/>
    <xf numFmtId="0" fontId="41" fillId="0" borderId="0" xfId="14" applyFont="1"/>
    <xf numFmtId="0" fontId="6" fillId="0" borderId="14" xfId="14" applyFont="1" applyBorder="1"/>
    <xf numFmtId="0" fontId="6" fillId="0" borderId="0" xfId="14" applyFont="1"/>
    <xf numFmtId="0" fontId="6" fillId="0" borderId="10" xfId="14" applyFont="1" applyBorder="1"/>
    <xf numFmtId="0" fontId="40" fillId="0" borderId="1" xfId="14" applyFont="1" applyBorder="1"/>
    <xf numFmtId="0" fontId="48" fillId="0" borderId="0" xfId="14" applyFont="1" applyAlignment="1" applyProtection="1">
      <alignment horizontal="left"/>
    </xf>
    <xf numFmtId="0" fontId="11" fillId="0" borderId="13" xfId="14" applyFont="1" applyBorder="1" applyProtection="1"/>
    <xf numFmtId="0" fontId="11" fillId="0" borderId="0" xfId="14" applyFont="1" applyAlignment="1" applyProtection="1">
      <alignment horizontal="left"/>
    </xf>
    <xf numFmtId="0" fontId="11" fillId="0" borderId="0" xfId="14" applyFont="1" applyProtection="1"/>
    <xf numFmtId="186" fontId="11" fillId="0" borderId="0" xfId="14" applyNumberFormat="1" applyFont="1" applyProtection="1"/>
    <xf numFmtId="0" fontId="11" fillId="0" borderId="0" xfId="14" applyFont="1"/>
    <xf numFmtId="0" fontId="11" fillId="0" borderId="10" xfId="14" applyFont="1" applyBorder="1" applyProtection="1"/>
    <xf numFmtId="0" fontId="40" fillId="0" borderId="0" xfId="14" applyFont="1"/>
    <xf numFmtId="0" fontId="6" fillId="0" borderId="13" xfId="14" applyFont="1" applyBorder="1"/>
    <xf numFmtId="0" fontId="48" fillId="0" borderId="1" xfId="14" applyFont="1" applyBorder="1"/>
    <xf numFmtId="0" fontId="11" fillId="0" borderId="13" xfId="14" applyFont="1" applyBorder="1"/>
    <xf numFmtId="0" fontId="49" fillId="0" borderId="1" xfId="14" applyFont="1" applyBorder="1"/>
    <xf numFmtId="0" fontId="49" fillId="0" borderId="0" xfId="14" applyFont="1"/>
    <xf numFmtId="0" fontId="50" fillId="0" borderId="13" xfId="14" applyFont="1" applyBorder="1"/>
    <xf numFmtId="0" fontId="50" fillId="0" borderId="0" xfId="14" applyFont="1" applyAlignment="1" applyProtection="1">
      <alignment horizontal="left"/>
    </xf>
    <xf numFmtId="186" fontId="50" fillId="0" borderId="0" xfId="14" applyNumberFormat="1" applyFont="1" applyProtection="1"/>
    <xf numFmtId="0" fontId="50" fillId="0" borderId="0" xfId="14" applyFont="1"/>
    <xf numFmtId="0" fontId="7" fillId="0" borderId="0" xfId="14" applyFont="1"/>
    <xf numFmtId="0" fontId="7" fillId="0" borderId="3" xfId="14" applyFont="1" applyBorder="1"/>
    <xf numFmtId="0" fontId="7" fillId="0" borderId="5" xfId="14" applyFont="1" applyBorder="1"/>
    <xf numFmtId="0" fontId="50" fillId="0" borderId="15" xfId="14" applyFont="1" applyBorder="1"/>
    <xf numFmtId="0" fontId="7" fillId="0" borderId="15" xfId="14" applyFont="1" applyBorder="1" applyAlignment="1" applyProtection="1">
      <alignment horizontal="left"/>
    </xf>
    <xf numFmtId="0" fontId="7" fillId="0" borderId="15" xfId="14" applyFont="1" applyBorder="1" applyProtection="1"/>
    <xf numFmtId="186" fontId="7" fillId="0" borderId="15" xfId="14" applyNumberFormat="1" applyFont="1" applyBorder="1" applyProtection="1"/>
    <xf numFmtId="0" fontId="50" fillId="0" borderId="15" xfId="14" applyFont="1" applyBorder="1" applyProtection="1"/>
    <xf numFmtId="0" fontId="7" fillId="0" borderId="15" xfId="14" applyFont="1" applyBorder="1"/>
    <xf numFmtId="0" fontId="7" fillId="0" borderId="5" xfId="14" applyFont="1" applyBorder="1" applyProtection="1"/>
    <xf numFmtId="0" fontId="36" fillId="0" borderId="0" xfId="14" applyFont="1"/>
    <xf numFmtId="0" fontId="2" fillId="0" borderId="0" xfId="15" applyFont="1" applyAlignment="1" applyProtection="1">
      <alignment horizontal="left"/>
    </xf>
    <xf numFmtId="0" fontId="2" fillId="0" borderId="0" xfId="15" applyFont="1"/>
    <xf numFmtId="0" fontId="9" fillId="0" borderId="0" xfId="15"/>
    <xf numFmtId="0" fontId="10" fillId="0" borderId="0" xfId="15" applyFont="1"/>
    <xf numFmtId="0" fontId="14" fillId="2" borderId="11" xfId="15" applyFont="1" applyFill="1" applyBorder="1"/>
    <xf numFmtId="0" fontId="14" fillId="2" borderId="14" xfId="15" applyFont="1" applyFill="1" applyBorder="1" applyAlignment="1" applyProtection="1">
      <alignment horizontal="left"/>
    </xf>
    <xf numFmtId="0" fontId="14" fillId="2" borderId="12" xfId="15" applyFont="1" applyFill="1" applyBorder="1" applyAlignment="1" applyProtection="1">
      <alignment horizontal="left"/>
    </xf>
    <xf numFmtId="0" fontId="14" fillId="2" borderId="6" xfId="15" applyFont="1" applyFill="1" applyBorder="1"/>
    <xf numFmtId="0" fontId="14" fillId="2" borderId="12" xfId="15" applyFont="1" applyFill="1" applyBorder="1"/>
    <xf numFmtId="0" fontId="14" fillId="2" borderId="9" xfId="15" applyFont="1" applyFill="1" applyBorder="1"/>
    <xf numFmtId="0" fontId="14" fillId="2" borderId="9" xfId="15" applyFont="1" applyFill="1" applyBorder="1" applyAlignment="1" applyProtection="1">
      <alignment horizontal="left"/>
    </xf>
    <xf numFmtId="0" fontId="16" fillId="2" borderId="9" xfId="15" applyFont="1" applyFill="1" applyBorder="1"/>
    <xf numFmtId="0" fontId="14" fillId="2" borderId="8" xfId="15" applyFont="1" applyFill="1" applyBorder="1"/>
    <xf numFmtId="0" fontId="9" fillId="2" borderId="6" xfId="15" applyFill="1" applyBorder="1"/>
    <xf numFmtId="0" fontId="14" fillId="2" borderId="1" xfId="15" applyFont="1" applyFill="1" applyBorder="1" applyAlignment="1" applyProtection="1">
      <alignment horizontal="left"/>
    </xf>
    <xf numFmtId="0" fontId="14" fillId="2" borderId="13" xfId="15" applyFont="1" applyFill="1" applyBorder="1" applyAlignment="1" applyProtection="1">
      <alignment horizontal="left"/>
    </xf>
    <xf numFmtId="0" fontId="14" fillId="2" borderId="10" xfId="15" applyFont="1" applyFill="1" applyBorder="1"/>
    <xf numFmtId="0" fontId="15" fillId="2" borderId="13" xfId="15" applyFont="1" applyFill="1" applyBorder="1" applyAlignment="1" applyProtection="1">
      <alignment horizontal="left"/>
    </xf>
    <xf numFmtId="0" fontId="15" fillId="2" borderId="10" xfId="15" applyFont="1" applyFill="1" applyBorder="1" applyAlignment="1" applyProtection="1">
      <alignment horizontal="left"/>
    </xf>
    <xf numFmtId="0" fontId="15" fillId="2" borderId="1" xfId="15" applyFont="1" applyFill="1" applyBorder="1" applyAlignment="1" applyProtection="1">
      <alignment horizontal="left"/>
    </xf>
    <xf numFmtId="0" fontId="15" fillId="2" borderId="10" xfId="15" applyFont="1" applyFill="1" applyBorder="1"/>
    <xf numFmtId="0" fontId="15" fillId="2" borderId="0" xfId="15" applyFont="1" applyFill="1" applyAlignment="1" applyProtection="1">
      <alignment horizontal="left"/>
    </xf>
    <xf numFmtId="0" fontId="15" fillId="2" borderId="0" xfId="15" applyFont="1" applyFill="1"/>
    <xf numFmtId="0" fontId="15" fillId="2" borderId="8" xfId="15" applyFont="1" applyFill="1" applyBorder="1" applyAlignment="1" applyProtection="1">
      <alignment horizontal="left"/>
    </xf>
    <xf numFmtId="0" fontId="15" fillId="2" borderId="7" xfId="15" applyFont="1" applyFill="1" applyBorder="1"/>
    <xf numFmtId="0" fontId="14" fillId="2" borderId="1" xfId="15" applyFont="1" applyFill="1" applyBorder="1"/>
    <xf numFmtId="0" fontId="14" fillId="2" borderId="4" xfId="15" applyFont="1" applyFill="1" applyBorder="1"/>
    <xf numFmtId="0" fontId="14" fillId="2" borderId="2" xfId="15" applyFont="1" applyFill="1" applyBorder="1"/>
    <xf numFmtId="0" fontId="14" fillId="2" borderId="4" xfId="15" applyFont="1" applyFill="1" applyBorder="1" applyAlignment="1" applyProtection="1">
      <alignment horizontal="left"/>
    </xf>
    <xf numFmtId="0" fontId="14" fillId="2" borderId="5" xfId="15" applyFont="1" applyFill="1" applyBorder="1" applyAlignment="1" applyProtection="1">
      <alignment horizontal="left"/>
    </xf>
    <xf numFmtId="0" fontId="15" fillId="2" borderId="2" xfId="15" applyFont="1" applyFill="1" applyBorder="1" applyAlignment="1" applyProtection="1">
      <alignment horizontal="left"/>
    </xf>
    <xf numFmtId="0" fontId="15" fillId="2" borderId="5" xfId="15" applyFont="1" applyFill="1" applyBorder="1" applyAlignment="1" applyProtection="1">
      <alignment horizontal="left"/>
    </xf>
    <xf numFmtId="0" fontId="15" fillId="2" borderId="4" xfId="15" applyFont="1" applyFill="1" applyBorder="1" applyAlignment="1" applyProtection="1">
      <alignment horizontal="left"/>
    </xf>
    <xf numFmtId="0" fontId="15" fillId="2" borderId="3" xfId="15" applyFont="1" applyFill="1" applyBorder="1" applyAlignment="1" applyProtection="1">
      <alignment horizontal="left"/>
    </xf>
    <xf numFmtId="0" fontId="15" fillId="2" borderId="5" xfId="15" applyFont="1" applyFill="1" applyBorder="1"/>
    <xf numFmtId="0" fontId="14" fillId="0" borderId="1" xfId="15" applyFont="1" applyBorder="1"/>
    <xf numFmtId="0" fontId="14" fillId="0" borderId="13" xfId="15" applyFont="1" applyBorder="1"/>
    <xf numFmtId="0" fontId="14" fillId="0" borderId="10" xfId="15" applyFont="1" applyBorder="1"/>
    <xf numFmtId="0" fontId="14" fillId="0" borderId="0" xfId="15" applyFont="1"/>
    <xf numFmtId="0" fontId="14" fillId="0" borderId="10" xfId="15" applyFont="1" applyBorder="1" applyAlignment="1" applyProtection="1">
      <alignment horizontal="left"/>
    </xf>
    <xf numFmtId="0" fontId="14" fillId="0" borderId="10" xfId="15" applyFont="1" applyBorder="1" applyAlignment="1" applyProtection="1">
      <alignment horizontal="center"/>
    </xf>
    <xf numFmtId="0" fontId="10" fillId="0" borderId="10" xfId="15" applyFont="1" applyBorder="1"/>
    <xf numFmtId="0" fontId="51" fillId="0" borderId="1" xfId="15" applyFont="1" applyBorder="1" applyAlignment="1" applyProtection="1">
      <alignment horizontal="left"/>
    </xf>
    <xf numFmtId="0" fontId="16" fillId="0" borderId="13" xfId="15" applyFont="1" applyBorder="1" applyProtection="1"/>
    <xf numFmtId="0" fontId="16" fillId="0" borderId="0" xfId="15" applyFont="1" applyProtection="1"/>
    <xf numFmtId="0" fontId="16" fillId="0" borderId="10" xfId="15" applyFont="1" applyBorder="1" applyProtection="1"/>
    <xf numFmtId="0" fontId="16" fillId="0" borderId="10" xfId="15" applyFont="1" applyBorder="1"/>
    <xf numFmtId="0" fontId="16" fillId="0" borderId="0" xfId="15" applyFont="1"/>
    <xf numFmtId="0" fontId="16" fillId="0" borderId="1" xfId="15" applyFont="1" applyBorder="1" applyProtection="1"/>
    <xf numFmtId="0" fontId="10" fillId="0" borderId="1" xfId="15" applyFont="1" applyBorder="1"/>
    <xf numFmtId="0" fontId="16" fillId="0" borderId="1" xfId="15" applyFont="1" applyBorder="1"/>
    <xf numFmtId="0" fontId="10" fillId="0" borderId="1" xfId="15" applyFont="1" applyBorder="1" applyAlignment="1" applyProtection="1">
      <alignment horizontal="left"/>
    </xf>
    <xf numFmtId="0" fontId="14" fillId="0" borderId="1" xfId="15" applyFont="1" applyBorder="1" applyProtection="1"/>
    <xf numFmtId="0" fontId="14" fillId="0" borderId="10" xfId="15" applyFont="1" applyBorder="1" applyProtection="1"/>
    <xf numFmtId="0" fontId="14" fillId="0" borderId="13" xfId="15" applyFont="1" applyBorder="1" applyProtection="1"/>
    <xf numFmtId="0" fontId="14" fillId="0" borderId="0" xfId="15" applyFont="1" applyProtection="1"/>
    <xf numFmtId="0" fontId="18" fillId="0" borderId="1" xfId="15" applyFont="1" applyBorder="1"/>
    <xf numFmtId="0" fontId="18" fillId="0" borderId="13" xfId="15" applyFont="1" applyBorder="1"/>
    <xf numFmtId="0" fontId="18" fillId="0" borderId="10" xfId="15" applyFont="1" applyBorder="1"/>
    <xf numFmtId="0" fontId="18" fillId="0" borderId="0" xfId="15" applyFont="1"/>
    <xf numFmtId="0" fontId="18" fillId="0" borderId="3" xfId="15" applyFont="1" applyBorder="1"/>
    <xf numFmtId="0" fontId="18" fillId="0" borderId="5" xfId="15" applyFont="1" applyBorder="1"/>
    <xf numFmtId="0" fontId="18" fillId="0" borderId="15" xfId="15" applyFont="1" applyBorder="1" applyAlignment="1" applyProtection="1">
      <alignment horizontal="left"/>
    </xf>
    <xf numFmtId="0" fontId="18" fillId="0" borderId="15" xfId="15" applyFont="1" applyBorder="1"/>
    <xf numFmtId="0" fontId="18" fillId="0" borderId="12" xfId="15" applyFont="1" applyBorder="1"/>
    <xf numFmtId="0" fontId="18" fillId="0" borderId="6" xfId="15" applyFont="1" applyBorder="1"/>
    <xf numFmtId="0" fontId="18" fillId="0" borderId="15" xfId="15" applyFont="1" applyBorder="1" applyProtection="1"/>
    <xf numFmtId="0" fontId="18" fillId="0" borderId="6" xfId="15" applyFont="1" applyBorder="1" applyProtection="1"/>
    <xf numFmtId="0" fontId="18" fillId="0" borderId="12" xfId="15" applyFont="1" applyBorder="1" applyProtection="1"/>
    <xf numFmtId="0" fontId="18" fillId="0" borderId="5" xfId="15" applyFont="1" applyBorder="1" applyProtection="1"/>
    <xf numFmtId="0" fontId="9" fillId="0" borderId="5" xfId="15" applyBorder="1"/>
    <xf numFmtId="0" fontId="9" fillId="0" borderId="0" xfId="15" applyAlignment="1" applyProtection="1">
      <alignment horizontal="left"/>
    </xf>
    <xf numFmtId="0" fontId="21" fillId="2" borderId="0" xfId="0" applyFont="1" applyFill="1" applyAlignment="1" applyProtection="1">
      <alignment horizontal="left"/>
    </xf>
    <xf numFmtId="0" fontId="21" fillId="2" borderId="0" xfId="0" applyFont="1" applyFill="1"/>
    <xf numFmtId="186" fontId="15" fillId="2" borderId="0" xfId="0" applyNumberFormat="1" applyFont="1" applyFill="1" applyAlignment="1" applyProtection="1">
      <alignment horizontal="left"/>
    </xf>
    <xf numFmtId="0" fontId="18" fillId="0" borderId="8" xfId="0" applyFont="1" applyBorder="1"/>
    <xf numFmtId="0" fontId="47" fillId="0" borderId="0" xfId="0" applyFont="1" applyProtection="1"/>
    <xf numFmtId="0" fontId="47" fillId="0" borderId="10" xfId="0" applyFont="1" applyBorder="1"/>
    <xf numFmtId="0" fontId="47" fillId="0" borderId="1" xfId="0" applyFont="1" applyBorder="1" applyProtection="1"/>
    <xf numFmtId="0" fontId="47" fillId="0" borderId="1" xfId="0" applyFont="1" applyBorder="1"/>
    <xf numFmtId="0" fontId="18" fillId="0" borderId="3" xfId="0" applyFont="1" applyBorder="1" applyProtection="1"/>
    <xf numFmtId="0" fontId="18" fillId="0" borderId="1" xfId="0" applyFont="1" applyBorder="1" applyProtection="1"/>
    <xf numFmtId="0" fontId="2" fillId="0" borderId="0" xfId="16" applyFont="1" applyAlignment="1" applyProtection="1">
      <alignment horizontal="left"/>
    </xf>
    <xf numFmtId="0" fontId="2" fillId="0" borderId="0" xfId="16" applyFont="1"/>
    <xf numFmtId="0" fontId="3" fillId="0" borderId="0" xfId="16"/>
    <xf numFmtId="0" fontId="41" fillId="0" borderId="0" xfId="16" applyFont="1"/>
    <xf numFmtId="0" fontId="3" fillId="0" borderId="0" xfId="16" applyAlignment="1" applyProtection="1">
      <alignment horizontal="left"/>
    </xf>
    <xf numFmtId="0" fontId="3" fillId="2" borderId="14" xfId="16" applyFill="1" applyBorder="1"/>
    <xf numFmtId="0" fontId="3" fillId="2" borderId="7" xfId="16" applyFill="1" applyBorder="1"/>
    <xf numFmtId="0" fontId="3" fillId="2" borderId="8" xfId="16" applyFill="1" applyBorder="1"/>
    <xf numFmtId="0" fontId="40" fillId="4" borderId="11" xfId="16" applyFont="1" applyFill="1" applyBorder="1"/>
    <xf numFmtId="0" fontId="40" fillId="2" borderId="0" xfId="16" applyFont="1" applyFill="1" applyAlignment="1" applyProtection="1">
      <alignment horizontal="left"/>
    </xf>
    <xf numFmtId="0" fontId="40" fillId="2" borderId="13" xfId="16" applyFont="1" applyFill="1" applyBorder="1" applyAlignment="1" applyProtection="1">
      <alignment horizontal="center"/>
    </xf>
    <xf numFmtId="0" fontId="48" fillId="2" borderId="0" xfId="16" applyFont="1" applyFill="1" applyAlignment="1" applyProtection="1">
      <alignment horizontal="left"/>
    </xf>
    <xf numFmtId="0" fontId="48" fillId="2" borderId="0" xfId="16" applyFont="1" applyFill="1"/>
    <xf numFmtId="0" fontId="42" fillId="2" borderId="0" xfId="16" applyFont="1" applyFill="1" applyAlignment="1" applyProtection="1">
      <alignment horizontal="left"/>
    </xf>
    <xf numFmtId="0" fontId="40" fillId="2" borderId="10" xfId="16" applyFont="1" applyFill="1" applyBorder="1"/>
    <xf numFmtId="0" fontId="40" fillId="4" borderId="1" xfId="16" applyFont="1" applyFill="1" applyBorder="1"/>
    <xf numFmtId="0" fontId="2" fillId="2" borderId="0" xfId="16" applyFont="1" applyFill="1" applyAlignment="1" applyProtection="1">
      <alignment horizontal="left"/>
    </xf>
    <xf numFmtId="0" fontId="40" fillId="2" borderId="0" xfId="16" applyFont="1" applyFill="1"/>
    <xf numFmtId="0" fontId="40" fillId="2" borderId="13" xfId="16" applyFont="1" applyFill="1" applyBorder="1" applyAlignment="1" applyProtection="1">
      <alignment horizontal="left"/>
    </xf>
    <xf numFmtId="0" fontId="40" fillId="2" borderId="13" xfId="16" applyFont="1" applyFill="1" applyBorder="1"/>
    <xf numFmtId="0" fontId="29" fillId="2" borderId="10" xfId="16" applyFont="1" applyFill="1" applyBorder="1" applyAlignment="1" applyProtection="1">
      <alignment horizontal="left"/>
    </xf>
    <xf numFmtId="0" fontId="2" fillId="4" borderId="1" xfId="16" applyFont="1" applyFill="1" applyBorder="1"/>
    <xf numFmtId="0" fontId="2" fillId="2" borderId="4" xfId="16" applyFont="1" applyFill="1" applyBorder="1"/>
    <xf numFmtId="0" fontId="2" fillId="2" borderId="2" xfId="16" applyFont="1" applyFill="1" applyBorder="1"/>
    <xf numFmtId="0" fontId="2" fillId="2" borderId="3" xfId="16" applyFont="1" applyFill="1" applyBorder="1"/>
    <xf numFmtId="0" fontId="2" fillId="2" borderId="3" xfId="16" applyFont="1" applyFill="1" applyBorder="1" applyAlignment="1" applyProtection="1">
      <alignment horizontal="center"/>
    </xf>
    <xf numFmtId="0" fontId="2" fillId="2" borderId="5" xfId="16" applyFont="1" applyFill="1" applyBorder="1"/>
    <xf numFmtId="0" fontId="41" fillId="0" borderId="1" xfId="16" applyFont="1" applyBorder="1"/>
    <xf numFmtId="0" fontId="6" fillId="0" borderId="14" xfId="16" applyFont="1" applyBorder="1"/>
    <xf numFmtId="0" fontId="6" fillId="0" borderId="0" xfId="16" applyFont="1"/>
    <xf numFmtId="0" fontId="6" fillId="0" borderId="10" xfId="16" applyFont="1" applyBorder="1"/>
    <xf numFmtId="0" fontId="40" fillId="0" borderId="1" xfId="16" applyFont="1" applyBorder="1"/>
    <xf numFmtId="0" fontId="48" fillId="0" borderId="0" xfId="16" applyFont="1" applyAlignment="1" applyProtection="1">
      <alignment horizontal="left"/>
    </xf>
    <xf numFmtId="0" fontId="11" fillId="0" borderId="13" xfId="16" applyFont="1" applyBorder="1" applyProtection="1"/>
    <xf numFmtId="0" fontId="11" fillId="0" borderId="0" xfId="16" applyFont="1" applyAlignment="1" applyProtection="1">
      <alignment horizontal="left"/>
    </xf>
    <xf numFmtId="0" fontId="11" fillId="0" borderId="0" xfId="16" applyFont="1" applyProtection="1"/>
    <xf numFmtId="186" fontId="11" fillId="0" borderId="0" xfId="16" applyNumberFormat="1" applyFont="1" applyProtection="1"/>
    <xf numFmtId="0" fontId="11" fillId="0" borderId="0" xfId="16" applyFont="1"/>
    <xf numFmtId="0" fontId="11" fillId="0" borderId="10" xfId="16" applyFont="1" applyBorder="1" applyProtection="1"/>
    <xf numFmtId="0" fontId="40" fillId="0" borderId="0" xfId="16" applyFont="1"/>
    <xf numFmtId="0" fontId="6" fillId="0" borderId="13" xfId="16" applyFont="1" applyBorder="1"/>
    <xf numFmtId="0" fontId="48" fillId="0" borderId="1" xfId="16" applyFont="1" applyBorder="1"/>
    <xf numFmtId="0" fontId="11" fillId="0" borderId="13" xfId="16" applyFont="1" applyBorder="1"/>
    <xf numFmtId="0" fontId="49" fillId="0" borderId="1" xfId="16" applyFont="1" applyBorder="1"/>
    <xf numFmtId="0" fontId="49" fillId="0" borderId="0" xfId="16" applyFont="1"/>
    <xf numFmtId="0" fontId="50" fillId="0" borderId="13" xfId="16" applyFont="1" applyBorder="1"/>
    <xf numFmtId="0" fontId="50" fillId="0" borderId="0" xfId="16" applyFont="1" applyAlignment="1" applyProtection="1">
      <alignment horizontal="left"/>
    </xf>
    <xf numFmtId="186" fontId="50" fillId="0" borderId="0" xfId="16" applyNumberFormat="1" applyFont="1" applyProtection="1"/>
    <xf numFmtId="0" fontId="50" fillId="0" borderId="0" xfId="16" applyFont="1"/>
    <xf numFmtId="0" fontId="7" fillId="0" borderId="0" xfId="16" applyFont="1"/>
    <xf numFmtId="0" fontId="7" fillId="0" borderId="3" xfId="16" applyFont="1" applyBorder="1"/>
    <xf numFmtId="0" fontId="7" fillId="0" borderId="5" xfId="16" applyFont="1" applyBorder="1"/>
    <xf numFmtId="0" fontId="50" fillId="0" borderId="15" xfId="16" applyFont="1" applyBorder="1"/>
    <xf numFmtId="0" fontId="7" fillId="0" borderId="15" xfId="16" applyFont="1" applyBorder="1" applyAlignment="1" applyProtection="1">
      <alignment horizontal="left"/>
    </xf>
    <xf numFmtId="0" fontId="7" fillId="0" borderId="15" xfId="16" applyFont="1" applyBorder="1" applyProtection="1"/>
    <xf numFmtId="186" fontId="7" fillId="0" borderId="15" xfId="16" applyNumberFormat="1" applyFont="1" applyBorder="1" applyProtection="1"/>
    <xf numFmtId="0" fontId="7" fillId="0" borderId="15" xfId="16" applyFont="1" applyBorder="1"/>
    <xf numFmtId="0" fontId="7" fillId="0" borderId="5" xfId="16" applyFont="1" applyBorder="1" applyProtection="1"/>
    <xf numFmtId="0" fontId="36" fillId="0" borderId="0" xfId="16" applyFont="1"/>
    <xf numFmtId="0" fontId="54" fillId="0" borderId="0" xfId="1" applyFont="1" applyAlignment="1" applyProtection="1">
      <alignment horizontal="left"/>
    </xf>
    <xf numFmtId="0" fontId="55" fillId="0" borderId="0" xfId="1" applyFont="1"/>
    <xf numFmtId="0" fontId="56" fillId="0" borderId="0" xfId="1" applyFont="1"/>
    <xf numFmtId="0" fontId="53" fillId="0" borderId="0" xfId="1"/>
    <xf numFmtId="0" fontId="54" fillId="3" borderId="27" xfId="1" applyFont="1" applyFill="1" applyBorder="1"/>
    <xf numFmtId="0" fontId="54" fillId="3" borderId="28" xfId="1" applyFont="1" applyFill="1" applyBorder="1" applyAlignment="1" applyProtection="1">
      <alignment horizontal="center"/>
    </xf>
    <xf numFmtId="0" fontId="54" fillId="3" borderId="29" xfId="1" applyFont="1" applyFill="1" applyBorder="1" applyAlignment="1" applyProtection="1">
      <alignment horizontal="center"/>
    </xf>
    <xf numFmtId="0" fontId="54" fillId="0" borderId="30" xfId="1" applyFont="1" applyBorder="1" applyAlignment="1" applyProtection="1">
      <alignment horizontal="left" vertical="center"/>
    </xf>
    <xf numFmtId="0" fontId="54" fillId="0" borderId="30" xfId="1" applyFont="1" applyBorder="1" applyAlignment="1" applyProtection="1">
      <alignment vertical="center"/>
    </xf>
    <xf numFmtId="187" fontId="54" fillId="0" borderId="30" xfId="1" applyNumberFormat="1" applyFont="1" applyBorder="1" applyAlignment="1" applyProtection="1">
      <alignment vertical="center"/>
    </xf>
    <xf numFmtId="0" fontId="54" fillId="0" borderId="0" xfId="1" applyFont="1" applyAlignment="1">
      <alignment vertical="center"/>
    </xf>
    <xf numFmtId="0" fontId="57" fillId="0" borderId="0" xfId="1" applyFont="1" applyAlignment="1">
      <alignment vertical="center"/>
    </xf>
    <xf numFmtId="0" fontId="58" fillId="0" borderId="0" xfId="1" applyFont="1" applyAlignment="1">
      <alignment vertical="center"/>
    </xf>
    <xf numFmtId="0" fontId="59" fillId="0" borderId="30" xfId="1" applyFont="1" applyBorder="1" applyAlignment="1" applyProtection="1">
      <alignment horizontal="left"/>
    </xf>
    <xf numFmtId="0" fontId="59" fillId="0" borderId="30" xfId="1" applyFont="1" applyBorder="1" applyProtection="1"/>
    <xf numFmtId="187" fontId="59" fillId="0" borderId="30" xfId="1" applyNumberFormat="1" applyFont="1" applyBorder="1" applyProtection="1"/>
    <xf numFmtId="0" fontId="59" fillId="0" borderId="0" xfId="1" applyFont="1"/>
    <xf numFmtId="0" fontId="60" fillId="0" borderId="0" xfId="1" applyFont="1"/>
    <xf numFmtId="0" fontId="61" fillId="0" borderId="0" xfId="1" applyFont="1"/>
    <xf numFmtId="0" fontId="55" fillId="0" borderId="30" xfId="1" applyFont="1" applyBorder="1" applyAlignment="1" applyProtection="1">
      <alignment horizontal="left"/>
    </xf>
    <xf numFmtId="0" fontId="55" fillId="0" borderId="30" xfId="1" applyFont="1" applyBorder="1" applyProtection="1"/>
    <xf numFmtId="187" fontId="55" fillId="0" borderId="30" xfId="1" applyNumberFormat="1" applyFont="1" applyBorder="1" applyProtection="1"/>
    <xf numFmtId="0" fontId="55" fillId="0" borderId="0" xfId="1" applyFont="1" applyAlignment="1" applyProtection="1">
      <alignment horizontal="left"/>
    </xf>
    <xf numFmtId="0" fontId="54" fillId="3" borderId="31" xfId="1" applyFont="1" applyFill="1" applyBorder="1" applyAlignment="1" applyProtection="1">
      <alignment horizontal="center"/>
    </xf>
    <xf numFmtId="0" fontId="54" fillId="3" borderId="32" xfId="1" applyFont="1" applyFill="1" applyBorder="1" applyAlignment="1" applyProtection="1">
      <alignment horizontal="center"/>
    </xf>
    <xf numFmtId="0" fontId="54" fillId="3" borderId="33" xfId="1" applyFont="1" applyFill="1" applyBorder="1" applyAlignment="1" applyProtection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34" xfId="0" applyFont="1" applyFill="1" applyBorder="1" applyAlignment="1" applyProtection="1">
      <alignment horizontal="center"/>
    </xf>
    <xf numFmtId="0" fontId="3" fillId="2" borderId="29" xfId="0" applyFont="1" applyFill="1" applyBorder="1" applyAlignment="1">
      <alignment horizontal="center"/>
    </xf>
    <xf numFmtId="0" fontId="2" fillId="2" borderId="0" xfId="0" applyFont="1" applyFill="1" applyBorder="1"/>
    <xf numFmtId="0" fontId="3" fillId="2" borderId="30" xfId="0" applyFont="1" applyFill="1" applyBorder="1" applyAlignment="1" applyProtection="1">
      <alignment horizontal="center"/>
    </xf>
    <xf numFmtId="0" fontId="0" fillId="0" borderId="0" xfId="0" applyBorder="1"/>
    <xf numFmtId="0" fontId="2" fillId="0" borderId="35" xfId="0" applyFont="1" applyBorder="1" applyAlignment="1" applyProtection="1">
      <alignment horizontal="left"/>
    </xf>
    <xf numFmtId="0" fontId="2" fillId="0" borderId="36" xfId="0" applyFont="1" applyBorder="1" applyProtection="1"/>
    <xf numFmtId="0" fontId="2" fillId="0" borderId="37" xfId="0" applyFont="1" applyBorder="1" applyProtection="1"/>
    <xf numFmtId="187" fontId="2" fillId="0" borderId="37" xfId="0" applyNumberFormat="1" applyFont="1" applyBorder="1" applyProtection="1"/>
    <xf numFmtId="187" fontId="2" fillId="0" borderId="36" xfId="0" applyNumberFormat="1" applyFont="1" applyBorder="1" applyProtection="1"/>
    <xf numFmtId="187" fontId="3" fillId="0" borderId="38" xfId="0" applyNumberFormat="1" applyFont="1" applyBorder="1" applyProtection="1"/>
    <xf numFmtId="0" fontId="2" fillId="0" borderId="39" xfId="0" applyFont="1" applyBorder="1" applyAlignment="1" applyProtection="1">
      <alignment horizontal="left"/>
    </xf>
    <xf numFmtId="187" fontId="3" fillId="0" borderId="40" xfId="0" applyNumberFormat="1" applyFont="1" applyBorder="1" applyProtection="1"/>
    <xf numFmtId="0" fontId="4" fillId="0" borderId="39" xfId="0" applyFont="1" applyBorder="1" applyAlignment="1" applyProtection="1">
      <alignment horizontal="left"/>
    </xf>
    <xf numFmtId="187" fontId="5" fillId="0" borderId="40" xfId="0" applyNumberFormat="1" applyFont="1" applyBorder="1" applyProtection="1"/>
    <xf numFmtId="0" fontId="0" fillId="0" borderId="39" xfId="0" applyBorder="1" applyAlignment="1" applyProtection="1">
      <alignment horizontal="left"/>
    </xf>
    <xf numFmtId="187" fontId="5" fillId="0" borderId="41" xfId="0" applyNumberFormat="1" applyFont="1" applyBorder="1" applyProtection="1"/>
    <xf numFmtId="187" fontId="4" fillId="0" borderId="40" xfId="0" applyNumberFormat="1" applyFont="1" applyBorder="1" applyProtection="1"/>
    <xf numFmtId="0" fontId="0" fillId="0" borderId="40" xfId="0" applyBorder="1"/>
    <xf numFmtId="187" fontId="0" fillId="0" borderId="40" xfId="0" applyNumberFormat="1" applyBorder="1" applyProtection="1"/>
    <xf numFmtId="0" fontId="5" fillId="0" borderId="39" xfId="0" applyFont="1" applyBorder="1" applyAlignment="1" applyProtection="1">
      <alignment horizontal="left"/>
    </xf>
    <xf numFmtId="0" fontId="0" fillId="2" borderId="39" xfId="0" applyFill="1" applyBorder="1" applyAlignment="1" applyProtection="1">
      <alignment horizontal="left"/>
    </xf>
    <xf numFmtId="187" fontId="0" fillId="2" borderId="40" xfId="0" applyNumberFormat="1" applyFill="1" applyBorder="1" applyProtection="1"/>
    <xf numFmtId="0" fontId="0" fillId="0" borderId="39" xfId="0" applyBorder="1"/>
    <xf numFmtId="187" fontId="2" fillId="0" borderId="40" xfId="0" applyNumberFormat="1" applyFont="1" applyBorder="1" applyProtection="1"/>
    <xf numFmtId="0" fontId="0" fillId="0" borderId="42" xfId="0" applyBorder="1" applyAlignment="1" applyProtection="1">
      <alignment horizontal="left"/>
    </xf>
    <xf numFmtId="0" fontId="0" fillId="0" borderId="43" xfId="0" applyBorder="1" applyAlignment="1" applyProtection="1">
      <alignment horizontal="left"/>
    </xf>
    <xf numFmtId="0" fontId="0" fillId="0" borderId="44" xfId="0" applyBorder="1" applyProtection="1"/>
    <xf numFmtId="186" fontId="0" fillId="0" borderId="44" xfId="0" applyNumberFormat="1" applyBorder="1" applyProtection="1"/>
    <xf numFmtId="0" fontId="0" fillId="0" borderId="44" xfId="0" applyBorder="1"/>
    <xf numFmtId="187" fontId="0" fillId="0" borderId="44" xfId="0" applyNumberFormat="1" applyBorder="1" applyProtection="1"/>
    <xf numFmtId="187" fontId="0" fillId="0" borderId="45" xfId="0" applyNumberFormat="1" applyBorder="1" applyProtection="1"/>
    <xf numFmtId="186" fontId="6" fillId="2" borderId="6" xfId="2" applyFont="1" applyFill="1" applyBorder="1" applyAlignment="1" applyProtection="1">
      <alignment horizontal="center"/>
    </xf>
    <xf numFmtId="186" fontId="2" fillId="0" borderId="30" xfId="2" applyFont="1" applyBorder="1" applyProtection="1"/>
    <xf numFmtId="186" fontId="6" fillId="0" borderId="30" xfId="2" applyFont="1" applyBorder="1"/>
    <xf numFmtId="186" fontId="6" fillId="0" borderId="30" xfId="2" applyFont="1" applyBorder="1" applyProtection="1"/>
    <xf numFmtId="186" fontId="7" fillId="0" borderId="30" xfId="2" applyFont="1" applyBorder="1"/>
    <xf numFmtId="186" fontId="7" fillId="0" borderId="30" xfId="2" applyFont="1" applyBorder="1" applyProtection="1"/>
    <xf numFmtId="186" fontId="7" fillId="2" borderId="30" xfId="2" applyFont="1" applyFill="1" applyBorder="1" applyProtection="1"/>
    <xf numFmtId="186" fontId="7" fillId="2" borderId="30" xfId="2" applyFont="1" applyFill="1" applyBorder="1"/>
    <xf numFmtId="186" fontId="6" fillId="0" borderId="30" xfId="2" applyNumberFormat="1" applyFont="1" applyBorder="1" applyProtection="1"/>
    <xf numFmtId="186" fontId="7" fillId="0" borderId="30" xfId="2" applyNumberFormat="1" applyFont="1" applyBorder="1" applyProtection="1"/>
    <xf numFmtId="186" fontId="6" fillId="2" borderId="9" xfId="2" applyFont="1" applyFill="1" applyBorder="1" applyAlignment="1" applyProtection="1">
      <alignment horizontal="center"/>
    </xf>
    <xf numFmtId="186" fontId="6" fillId="2" borderId="30" xfId="2" applyFont="1" applyFill="1" applyBorder="1" applyAlignment="1">
      <alignment horizontal="center"/>
    </xf>
    <xf numFmtId="186" fontId="6" fillId="2" borderId="30" xfId="3" applyFont="1" applyFill="1" applyBorder="1" applyAlignment="1" applyProtection="1">
      <alignment horizontal="left"/>
    </xf>
    <xf numFmtId="186" fontId="6" fillId="2" borderId="30" xfId="3" applyFont="1" applyFill="1" applyBorder="1"/>
    <xf numFmtId="186" fontId="6" fillId="2" borderId="30" xfId="3" applyFont="1" applyFill="1" applyBorder="1" applyAlignment="1" applyProtection="1">
      <alignment horizontal="center"/>
    </xf>
    <xf numFmtId="186" fontId="2" fillId="0" borderId="0" xfId="3" applyFont="1" applyBorder="1" applyProtection="1"/>
    <xf numFmtId="186" fontId="3" fillId="0" borderId="8" xfId="3" applyNumberFormat="1" applyBorder="1" applyProtection="1"/>
    <xf numFmtId="186" fontId="2" fillId="0" borderId="28" xfId="3" applyFont="1" applyBorder="1" applyProtection="1"/>
    <xf numFmtId="186" fontId="3" fillId="0" borderId="46" xfId="3" applyBorder="1" applyProtection="1"/>
    <xf numFmtId="186" fontId="3" fillId="0" borderId="47" xfId="3" applyBorder="1" applyProtection="1"/>
    <xf numFmtId="186" fontId="2" fillId="0" borderId="28" xfId="3" applyFont="1" applyBorder="1" applyAlignment="1" applyProtection="1">
      <alignment horizontal="left"/>
    </xf>
    <xf numFmtId="186" fontId="3" fillId="0" borderId="46" xfId="3" applyBorder="1" applyAlignment="1" applyProtection="1">
      <alignment horizontal="left"/>
    </xf>
    <xf numFmtId="186" fontId="3" fillId="0" borderId="30" xfId="3" applyBorder="1" applyAlignment="1" applyProtection="1">
      <alignment horizontal="left"/>
    </xf>
    <xf numFmtId="186" fontId="2" fillId="2" borderId="48" xfId="4" applyFont="1" applyFill="1" applyBorder="1" applyAlignment="1" applyProtection="1">
      <alignment horizontal="left"/>
    </xf>
    <xf numFmtId="186" fontId="2" fillId="2" borderId="31" xfId="4" applyFont="1" applyFill="1" applyBorder="1" applyAlignment="1" applyProtection="1">
      <alignment horizontal="center"/>
    </xf>
    <xf numFmtId="186" fontId="6" fillId="2" borderId="31" xfId="4" applyFont="1" applyFill="1" applyBorder="1" applyAlignment="1" applyProtection="1">
      <alignment horizontal="center"/>
    </xf>
    <xf numFmtId="186" fontId="6" fillId="2" borderId="49" xfId="4" applyFont="1" applyFill="1" applyBorder="1"/>
    <xf numFmtId="186" fontId="2" fillId="2" borderId="43" xfId="4" applyFont="1" applyFill="1" applyBorder="1"/>
    <xf numFmtId="186" fontId="2" fillId="2" borderId="32" xfId="4" applyFont="1" applyFill="1" applyBorder="1" applyAlignment="1" applyProtection="1">
      <alignment horizontal="center"/>
    </xf>
    <xf numFmtId="186" fontId="6" fillId="2" borderId="32" xfId="4" applyFont="1" applyFill="1" applyBorder="1" applyAlignment="1" applyProtection="1">
      <alignment horizontal="center"/>
    </xf>
    <xf numFmtId="186" fontId="6" fillId="2" borderId="44" xfId="4" applyFont="1" applyFill="1" applyBorder="1"/>
    <xf numFmtId="186" fontId="6" fillId="2" borderId="28" xfId="4" applyFont="1" applyFill="1" applyBorder="1" applyAlignment="1" applyProtection="1">
      <alignment horizontal="center"/>
    </xf>
    <xf numFmtId="186" fontId="6" fillId="2" borderId="29" xfId="4" applyFont="1" applyFill="1" applyBorder="1" applyAlignment="1" applyProtection="1">
      <alignment horizontal="center"/>
    </xf>
    <xf numFmtId="187" fontId="3" fillId="0" borderId="50" xfId="4" applyNumberFormat="1" applyBorder="1" applyProtection="1"/>
    <xf numFmtId="187" fontId="6" fillId="0" borderId="50" xfId="4" applyNumberFormat="1" applyFont="1" applyBorder="1" applyProtection="1"/>
    <xf numFmtId="186" fontId="7" fillId="0" borderId="50" xfId="4" applyFont="1" applyBorder="1"/>
    <xf numFmtId="187" fontId="7" fillId="0" borderId="50" xfId="4" applyNumberFormat="1" applyFont="1" applyBorder="1" applyProtection="1"/>
    <xf numFmtId="187" fontId="2" fillId="0" borderId="50" xfId="4" applyNumberFormat="1" applyFont="1" applyBorder="1" applyProtection="1"/>
    <xf numFmtId="186" fontId="7" fillId="2" borderId="50" xfId="4" applyFont="1" applyFill="1" applyBorder="1"/>
    <xf numFmtId="187" fontId="7" fillId="2" borderId="50" xfId="4" applyNumberFormat="1" applyFont="1" applyFill="1" applyBorder="1" applyProtection="1"/>
    <xf numFmtId="187" fontId="7" fillId="0" borderId="29" xfId="4" applyNumberFormat="1" applyFont="1" applyBorder="1" applyProtection="1"/>
    <xf numFmtId="186" fontId="6" fillId="2" borderId="28" xfId="4" applyFont="1" applyFill="1" applyBorder="1" applyAlignment="1" applyProtection="1">
      <alignment horizontal="left"/>
    </xf>
    <xf numFmtId="186" fontId="6" fillId="2" borderId="29" xfId="4" applyFont="1" applyFill="1" applyBorder="1" applyAlignment="1" applyProtection="1">
      <alignment horizontal="left"/>
    </xf>
    <xf numFmtId="0" fontId="1" fillId="0" borderId="0" xfId="48"/>
    <xf numFmtId="0" fontId="1" fillId="0" borderId="0" xfId="48" applyAlignment="1">
      <alignment wrapText="1"/>
    </xf>
    <xf numFmtId="0" fontId="60" fillId="0" borderId="0" xfId="48" applyFont="1" applyAlignment="1">
      <alignment horizontal="center"/>
    </xf>
    <xf numFmtId="0" fontId="60" fillId="0" borderId="0" xfId="48" applyFont="1"/>
    <xf numFmtId="0" fontId="1" fillId="0" borderId="0" xfId="48" applyAlignment="1">
      <alignment vertical="top"/>
    </xf>
    <xf numFmtId="0" fontId="1" fillId="0" borderId="0" xfId="48" applyAlignment="1">
      <alignment vertical="top" wrapText="1"/>
    </xf>
    <xf numFmtId="0" fontId="1" fillId="0" borderId="0" xfId="48" applyFont="1" applyAlignment="1">
      <alignment vertical="top" wrapText="1"/>
    </xf>
    <xf numFmtId="0" fontId="1" fillId="0" borderId="0" xfId="48" applyFont="1" applyAlignment="1">
      <alignment vertical="top"/>
    </xf>
    <xf numFmtId="186" fontId="2" fillId="0" borderId="0" xfId="17" applyFont="1" applyAlignment="1" applyProtection="1">
      <alignment horizontal="left"/>
    </xf>
    <xf numFmtId="186" fontId="2" fillId="0" borderId="0" xfId="17" applyFont="1"/>
    <xf numFmtId="186" fontId="2" fillId="0" borderId="0" xfId="17" applyFont="1" applyAlignment="1" applyProtection="1">
      <alignment horizontal="center"/>
    </xf>
    <xf numFmtId="186" fontId="3" fillId="0" borderId="0" xfId="17"/>
    <xf numFmtId="186" fontId="3" fillId="0" borderId="0" xfId="17" applyAlignment="1" applyProtection="1">
      <alignment horizontal="left"/>
    </xf>
    <xf numFmtId="186" fontId="2" fillId="2" borderId="11" xfId="17" applyFont="1" applyFill="1" applyBorder="1"/>
    <xf numFmtId="186" fontId="2" fillId="2" borderId="7" xfId="17" applyFont="1" applyFill="1" applyBorder="1"/>
    <xf numFmtId="186" fontId="2" fillId="2" borderId="8" xfId="17" applyFont="1" applyFill="1" applyBorder="1"/>
    <xf numFmtId="186" fontId="2" fillId="2" borderId="1" xfId="17" applyFont="1" applyFill="1" applyBorder="1"/>
    <xf numFmtId="186" fontId="2" fillId="2" borderId="10" xfId="17" applyFont="1" applyFill="1" applyBorder="1" applyAlignment="1" applyProtection="1">
      <alignment horizontal="left"/>
    </xf>
    <xf numFmtId="186" fontId="2" fillId="2" borderId="0" xfId="17" applyFont="1" applyFill="1" applyAlignment="1" applyProtection="1">
      <alignment horizontal="left"/>
    </xf>
    <xf numFmtId="186" fontId="2" fillId="2" borderId="0" xfId="17" applyFont="1" applyFill="1"/>
    <xf numFmtId="186" fontId="2" fillId="2" borderId="10" xfId="17" applyFont="1" applyFill="1" applyBorder="1"/>
    <xf numFmtId="186" fontId="3" fillId="3" borderId="0" xfId="17" applyFill="1"/>
    <xf numFmtId="186" fontId="2" fillId="2" borderId="4" xfId="17" applyFont="1" applyFill="1" applyBorder="1"/>
    <xf numFmtId="186" fontId="2" fillId="2" borderId="5" xfId="17" applyFont="1" applyFill="1" applyBorder="1" applyAlignment="1" applyProtection="1">
      <alignment horizontal="left"/>
    </xf>
    <xf numFmtId="186" fontId="2" fillId="2" borderId="5" xfId="17" applyFont="1" applyFill="1" applyBorder="1" applyAlignment="1" applyProtection="1">
      <alignment horizontal="center"/>
    </xf>
    <xf numFmtId="186" fontId="2" fillId="2" borderId="3" xfId="17" applyFont="1" applyFill="1" applyBorder="1" applyAlignment="1" applyProtection="1">
      <alignment horizontal="center"/>
    </xf>
    <xf numFmtId="186" fontId="2" fillId="2" borderId="5" xfId="17" applyFont="1" applyFill="1" applyBorder="1"/>
    <xf numFmtId="186" fontId="3" fillId="0" borderId="11" xfId="17" applyBorder="1"/>
    <xf numFmtId="186" fontId="3" fillId="0" borderId="7" xfId="17" applyBorder="1"/>
    <xf numFmtId="186" fontId="3" fillId="0" borderId="8" xfId="17" applyBorder="1"/>
    <xf numFmtId="186" fontId="3" fillId="0" borderId="4" xfId="17" applyBorder="1"/>
    <xf numFmtId="186" fontId="3" fillId="0" borderId="5" xfId="17" applyBorder="1"/>
    <xf numFmtId="186" fontId="3" fillId="0" borderId="3" xfId="17" applyBorder="1"/>
    <xf numFmtId="186" fontId="3" fillId="0" borderId="0" xfId="17" applyNumberFormat="1" applyProtection="1"/>
    <xf numFmtId="187" fontId="3" fillId="0" borderId="0" xfId="17" applyNumberFormat="1" applyProtection="1"/>
    <xf numFmtId="186" fontId="3" fillId="0" borderId="1" xfId="17" applyBorder="1"/>
    <xf numFmtId="186" fontId="3" fillId="0" borderId="10" xfId="17" applyBorder="1"/>
    <xf numFmtId="186" fontId="3" fillId="0" borderId="13" xfId="17" applyBorder="1"/>
    <xf numFmtId="186" fontId="2" fillId="0" borderId="5" xfId="17" applyFont="1" applyBorder="1" applyAlignment="1" applyProtection="1">
      <alignment horizontal="left"/>
    </xf>
    <xf numFmtId="186" fontId="2" fillId="0" borderId="5" xfId="17" applyFont="1" applyBorder="1" applyProtection="1"/>
    <xf numFmtId="186" fontId="2" fillId="0" borderId="5" xfId="17" applyFont="1" applyBorder="1"/>
    <xf numFmtId="186" fontId="2" fillId="0" borderId="3" xfId="17" applyFont="1" applyBorder="1" applyProtection="1"/>
    <xf numFmtId="186" fontId="6" fillId="0" borderId="5" xfId="17" applyFont="1" applyBorder="1" applyAlignment="1" applyProtection="1">
      <alignment horizontal="left"/>
    </xf>
    <xf numFmtId="186" fontId="6" fillId="0" borderId="5" xfId="17" applyFont="1" applyBorder="1" applyProtection="1"/>
    <xf numFmtId="186" fontId="6" fillId="0" borderId="5" xfId="17" applyFont="1" applyBorder="1"/>
    <xf numFmtId="186" fontId="6" fillId="0" borderId="3" xfId="17" applyFont="1" applyBorder="1"/>
    <xf numFmtId="186" fontId="7" fillId="0" borderId="0" xfId="17" applyFont="1"/>
    <xf numFmtId="186" fontId="7" fillId="0" borderId="5" xfId="17" applyFont="1" applyBorder="1" applyAlignment="1" applyProtection="1">
      <alignment horizontal="left"/>
    </xf>
    <xf numFmtId="186" fontId="7" fillId="0" borderId="5" xfId="17" applyFont="1" applyBorder="1" applyProtection="1"/>
    <xf numFmtId="186" fontId="7" fillId="0" borderId="5" xfId="17" applyFont="1" applyBorder="1"/>
    <xf numFmtId="186" fontId="7" fillId="0" borderId="3" xfId="17" applyFont="1" applyBorder="1"/>
    <xf numFmtId="186" fontId="6" fillId="0" borderId="3" xfId="17" applyFont="1" applyBorder="1" applyProtection="1"/>
    <xf numFmtId="186" fontId="7" fillId="0" borderId="3" xfId="17" applyFont="1" applyBorder="1" applyProtection="1"/>
    <xf numFmtId="186" fontId="8" fillId="0" borderId="0" xfId="17" applyFont="1"/>
    <xf numFmtId="186" fontId="2" fillId="0" borderId="1" xfId="17" applyFont="1" applyBorder="1"/>
    <xf numFmtId="186" fontId="2" fillId="0" borderId="13" xfId="17" applyFont="1" applyBorder="1"/>
    <xf numFmtId="186" fontId="2" fillId="0" borderId="10" xfId="17" applyFont="1" applyBorder="1" applyAlignment="1" applyProtection="1">
      <alignment horizontal="left"/>
    </xf>
    <xf numFmtId="186" fontId="2" fillId="0" borderId="10" xfId="17" applyFont="1" applyBorder="1" applyProtection="1"/>
    <xf numFmtId="186" fontId="2" fillId="0" borderId="10" xfId="17" applyFont="1" applyBorder="1"/>
    <xf numFmtId="186" fontId="2" fillId="0" borderId="0" xfId="17" applyFont="1" applyProtection="1"/>
    <xf numFmtId="186" fontId="7" fillId="2" borderId="5" xfId="17" applyFont="1" applyFill="1" applyBorder="1" applyAlignment="1" applyProtection="1">
      <alignment horizontal="left"/>
    </xf>
    <xf numFmtId="186" fontId="7" fillId="2" borderId="5" xfId="17" applyFont="1" applyFill="1" applyBorder="1" applyProtection="1"/>
    <xf numFmtId="186" fontId="7" fillId="2" borderId="5" xfId="17" applyFont="1" applyFill="1" applyBorder="1"/>
    <xf numFmtId="186" fontId="7" fillId="2" borderId="3" xfId="17" applyFont="1" applyFill="1" applyBorder="1" applyProtection="1"/>
    <xf numFmtId="186" fontId="3" fillId="2" borderId="3" xfId="17" applyFill="1" applyBorder="1"/>
    <xf numFmtId="186" fontId="7" fillId="2" borderId="3" xfId="17" applyFont="1" applyFill="1" applyBorder="1"/>
    <xf numFmtId="186" fontId="6" fillId="0" borderId="5" xfId="17" applyNumberFormat="1" applyFont="1" applyBorder="1" applyProtection="1"/>
    <xf numFmtId="186" fontId="7" fillId="2" borderId="5" xfId="17" applyNumberFormat="1" applyFont="1" applyFill="1" applyBorder="1" applyProtection="1"/>
    <xf numFmtId="186" fontId="7" fillId="0" borderId="5" xfId="17" applyFont="1" applyFill="1" applyBorder="1"/>
    <xf numFmtId="186" fontId="7" fillId="8" borderId="5" xfId="17" applyFont="1" applyFill="1" applyBorder="1"/>
    <xf numFmtId="186" fontId="7" fillId="2" borderId="6" xfId="17" applyFont="1" applyFill="1" applyBorder="1" applyAlignment="1" applyProtection="1">
      <alignment horizontal="left"/>
    </xf>
    <xf numFmtId="186" fontId="2" fillId="0" borderId="0" xfId="18" applyFont="1" applyAlignment="1" applyProtection="1">
      <alignment horizontal="left"/>
    </xf>
    <xf numFmtId="186" fontId="2" fillId="0" borderId="0" xfId="18" applyFont="1"/>
    <xf numFmtId="186" fontId="2" fillId="0" borderId="0" xfId="18" applyFont="1" applyAlignment="1" applyProtection="1">
      <alignment horizontal="center"/>
    </xf>
    <xf numFmtId="186" fontId="3" fillId="0" borderId="0" xfId="18"/>
    <xf numFmtId="186" fontId="3" fillId="0" borderId="0" xfId="18" applyAlignment="1" applyProtection="1">
      <alignment horizontal="left"/>
    </xf>
    <xf numFmtId="186" fontId="2" fillId="4" borderId="11" xfId="18" applyFont="1" applyFill="1" applyBorder="1"/>
    <xf numFmtId="186" fontId="2" fillId="4" borderId="7" xfId="18" applyFont="1" applyFill="1" applyBorder="1"/>
    <xf numFmtId="186" fontId="2" fillId="4" borderId="8" xfId="18" applyFont="1" applyFill="1" applyBorder="1"/>
    <xf numFmtId="186" fontId="2" fillId="2" borderId="1" xfId="18" applyFont="1" applyFill="1" applyBorder="1"/>
    <xf numFmtId="186" fontId="2" fillId="2" borderId="10" xfId="18" applyFont="1" applyFill="1" applyBorder="1"/>
    <xf numFmtId="186" fontId="2" fillId="2" borderId="0" xfId="18" applyFont="1" applyFill="1" applyAlignment="1" applyProtection="1">
      <alignment horizontal="left"/>
    </xf>
    <xf numFmtId="186" fontId="2" fillId="2" borderId="0" xfId="18" applyFont="1" applyFill="1"/>
    <xf numFmtId="186" fontId="2" fillId="2" borderId="10" xfId="18" applyFont="1" applyFill="1" applyBorder="1" applyAlignment="1" applyProtection="1">
      <alignment horizontal="left"/>
    </xf>
    <xf numFmtId="186" fontId="2" fillId="2" borderId="7" xfId="18" applyFont="1" applyFill="1" applyBorder="1"/>
    <xf numFmtId="186" fontId="2" fillId="2" borderId="8" xfId="18" applyFont="1" applyFill="1" applyBorder="1"/>
    <xf numFmtId="186" fontId="2" fillId="2" borderId="4" xfId="18" applyFont="1" applyFill="1" applyBorder="1"/>
    <xf numFmtId="186" fontId="2" fillId="2" borderId="5" xfId="18" applyFont="1" applyFill="1" applyBorder="1" applyAlignment="1" applyProtection="1">
      <alignment horizontal="left"/>
    </xf>
    <xf numFmtId="186" fontId="2" fillId="2" borderId="5" xfId="18" applyFont="1" applyFill="1" applyBorder="1" applyAlignment="1" applyProtection="1">
      <alignment horizontal="center"/>
    </xf>
    <xf numFmtId="186" fontId="2" fillId="2" borderId="3" xfId="18" applyFont="1" applyFill="1" applyBorder="1" applyAlignment="1" applyProtection="1">
      <alignment horizontal="center"/>
    </xf>
    <xf numFmtId="186" fontId="2" fillId="2" borderId="5" xfId="18" applyFont="1" applyFill="1" applyBorder="1"/>
    <xf numFmtId="186" fontId="3" fillId="0" borderId="11" xfId="18" applyBorder="1"/>
    <xf numFmtId="186" fontId="3" fillId="0" borderId="7" xfId="18" applyBorder="1"/>
    <xf numFmtId="186" fontId="3" fillId="0" borderId="8" xfId="18" applyBorder="1"/>
    <xf numFmtId="186" fontId="3" fillId="0" borderId="4" xfId="18" applyBorder="1"/>
    <xf numFmtId="186" fontId="3" fillId="0" borderId="5" xfId="18" applyBorder="1"/>
    <xf numFmtId="186" fontId="3" fillId="0" borderId="3" xfId="18" applyBorder="1"/>
    <xf numFmtId="187" fontId="3" fillId="0" borderId="0" xfId="18" applyNumberFormat="1" applyProtection="1"/>
    <xf numFmtId="186" fontId="3" fillId="0" borderId="1" xfId="18" applyBorder="1"/>
    <xf numFmtId="186" fontId="3" fillId="0" borderId="10" xfId="18" applyBorder="1"/>
    <xf numFmtId="186" fontId="3" fillId="0" borderId="13" xfId="18" applyBorder="1"/>
    <xf numFmtId="186" fontId="2" fillId="0" borderId="10" xfId="18" applyFont="1" applyBorder="1" applyAlignment="1" applyProtection="1">
      <alignment horizontal="left"/>
    </xf>
    <xf numFmtId="186" fontId="2" fillId="0" borderId="10" xfId="18" applyFont="1" applyBorder="1" applyProtection="1"/>
    <xf numFmtId="186" fontId="2" fillId="0" borderId="0" xfId="18" applyFont="1" applyProtection="1"/>
    <xf numFmtId="186" fontId="3" fillId="0" borderId="2" xfId="18" applyBorder="1"/>
    <xf numFmtId="186" fontId="3" fillId="0" borderId="5" xfId="18" applyBorder="1" applyAlignment="1" applyProtection="1">
      <alignment horizontal="left"/>
    </xf>
    <xf numFmtId="186" fontId="3" fillId="0" borderId="5" xfId="18" applyBorder="1" applyProtection="1"/>
    <xf numFmtId="186" fontId="3" fillId="0" borderId="3" xfId="18" applyBorder="1" applyProtection="1"/>
    <xf numFmtId="186" fontId="3" fillId="0" borderId="0" xfId="18" applyNumberFormat="1" applyProtection="1"/>
    <xf numFmtId="186" fontId="2" fillId="0" borderId="0" xfId="19" applyFont="1" applyAlignment="1" applyProtection="1">
      <alignment horizontal="left"/>
    </xf>
    <xf numFmtId="186" fontId="3" fillId="0" borderId="0" xfId="19" applyFont="1"/>
    <xf numFmtId="186" fontId="6" fillId="0" borderId="0" xfId="19" applyFont="1"/>
    <xf numFmtId="186" fontId="7" fillId="0" borderId="0" xfId="19"/>
    <xf numFmtId="186" fontId="7" fillId="0" borderId="0" xfId="19" applyAlignment="1" applyProtection="1">
      <alignment horizontal="left"/>
    </xf>
    <xf numFmtId="186" fontId="7" fillId="0" borderId="0" xfId="19" applyAlignment="1" applyProtection="1">
      <alignment horizontal="center"/>
    </xf>
    <xf numFmtId="186" fontId="2" fillId="0" borderId="0" xfId="19" applyFont="1"/>
    <xf numFmtId="186" fontId="7" fillId="4" borderId="11" xfId="19" applyFill="1" applyBorder="1"/>
    <xf numFmtId="186" fontId="3" fillId="4" borderId="8" xfId="19" applyFont="1" applyFill="1" applyBorder="1"/>
    <xf numFmtId="186" fontId="2" fillId="4" borderId="7" xfId="19" applyFont="1" applyFill="1" applyBorder="1"/>
    <xf numFmtId="186" fontId="2" fillId="4" borderId="8" xfId="19" applyFont="1" applyFill="1" applyBorder="1"/>
    <xf numFmtId="186" fontId="3" fillId="4" borderId="7" xfId="19" applyFont="1" applyFill="1" applyBorder="1"/>
    <xf numFmtId="186" fontId="7" fillId="2" borderId="1" xfId="19" applyFill="1" applyBorder="1"/>
    <xf numFmtId="186" fontId="3" fillId="2" borderId="0" xfId="19" applyFont="1" applyFill="1"/>
    <xf numFmtId="186" fontId="6" fillId="2" borderId="10" xfId="19" applyFont="1" applyFill="1" applyBorder="1"/>
    <xf numFmtId="186" fontId="6" fillId="2" borderId="0" xfId="19" applyFont="1" applyFill="1" applyAlignment="1" applyProtection="1">
      <alignment horizontal="left"/>
    </xf>
    <xf numFmtId="186" fontId="6" fillId="2" borderId="0" xfId="19" applyFont="1" applyFill="1"/>
    <xf numFmtId="186" fontId="7" fillId="2" borderId="10" xfId="19" applyFill="1" applyBorder="1"/>
    <xf numFmtId="186" fontId="6" fillId="2" borderId="10" xfId="19" applyFont="1" applyFill="1" applyBorder="1" applyAlignment="1" applyProtection="1">
      <alignment horizontal="left"/>
    </xf>
    <xf numFmtId="186" fontId="6" fillId="2" borderId="8" xfId="19" applyFont="1" applyFill="1" applyBorder="1"/>
    <xf numFmtId="186" fontId="6" fillId="2" borderId="7" xfId="19" applyFont="1" applyFill="1" applyBorder="1"/>
    <xf numFmtId="186" fontId="27" fillId="2" borderId="7" xfId="19" applyFont="1" applyFill="1" applyBorder="1" applyAlignment="1" applyProtection="1">
      <alignment horizontal="left"/>
    </xf>
    <xf numFmtId="186" fontId="27" fillId="2" borderId="8" xfId="19" applyFont="1" applyFill="1" applyBorder="1"/>
    <xf numFmtId="186" fontId="27" fillId="2" borderId="7" xfId="19" applyFont="1" applyFill="1" applyBorder="1"/>
    <xf numFmtId="186" fontId="27" fillId="2" borderId="8" xfId="19" applyFont="1" applyFill="1" applyBorder="1" applyAlignment="1" applyProtection="1">
      <alignment horizontal="left"/>
    </xf>
    <xf numFmtId="186" fontId="28" fillId="2" borderId="7" xfId="19" applyFont="1" applyFill="1" applyBorder="1"/>
    <xf numFmtId="186" fontId="32" fillId="2" borderId="0" xfId="19" applyFont="1" applyFill="1" applyAlignment="1" applyProtection="1">
      <alignment horizontal="left"/>
    </xf>
    <xf numFmtId="186" fontId="32" fillId="2" borderId="10" xfId="19" applyFont="1" applyFill="1" applyBorder="1"/>
    <xf numFmtId="186" fontId="32" fillId="2" borderId="10" xfId="19" applyFont="1" applyFill="1" applyBorder="1" applyAlignment="1" applyProtection="1">
      <alignment horizontal="left"/>
    </xf>
    <xf numFmtId="186" fontId="32" fillId="2" borderId="0" xfId="19" applyFont="1" applyFill="1"/>
    <xf numFmtId="186" fontId="33" fillId="2" borderId="10" xfId="19" applyFont="1" applyFill="1" applyBorder="1"/>
    <xf numFmtId="186" fontId="7" fillId="4" borderId="4" xfId="19" applyFill="1" applyBorder="1"/>
    <xf numFmtId="186" fontId="3" fillId="4" borderId="3" xfId="19" applyFont="1" applyFill="1" applyBorder="1"/>
    <xf numFmtId="186" fontId="6" fillId="4" borderId="5" xfId="19" applyFont="1" applyFill="1" applyBorder="1"/>
    <xf numFmtId="186" fontId="6" fillId="4" borderId="3" xfId="19" applyFont="1" applyFill="1" applyBorder="1"/>
    <xf numFmtId="186" fontId="7" fillId="4" borderId="5" xfId="19" applyFill="1" applyBorder="1"/>
    <xf numFmtId="186" fontId="7" fillId="0" borderId="12" xfId="19" applyBorder="1"/>
    <xf numFmtId="186" fontId="7" fillId="0" borderId="9" xfId="19" applyBorder="1"/>
    <xf numFmtId="186" fontId="6" fillId="0" borderId="6" xfId="19" applyFont="1" applyBorder="1"/>
    <xf numFmtId="186" fontId="6" fillId="0" borderId="9" xfId="19" applyFont="1" applyBorder="1"/>
    <xf numFmtId="186" fontId="7" fillId="0" borderId="6" xfId="19" applyBorder="1"/>
    <xf numFmtId="186" fontId="7" fillId="0" borderId="4" xfId="19" applyBorder="1"/>
    <xf numFmtId="186" fontId="7" fillId="0" borderId="3" xfId="19" applyBorder="1"/>
    <xf numFmtId="186" fontId="6" fillId="0" borderId="5" xfId="19" applyFont="1" applyBorder="1"/>
    <xf numFmtId="186" fontId="6" fillId="0" borderId="3" xfId="19" applyFont="1" applyBorder="1"/>
    <xf numFmtId="186" fontId="7" fillId="0" borderId="5" xfId="19" applyBorder="1"/>
    <xf numFmtId="186" fontId="6" fillId="0" borderId="5" xfId="19" applyFont="1" applyBorder="1" applyAlignment="1" applyProtection="1">
      <alignment horizontal="left"/>
    </xf>
    <xf numFmtId="186" fontId="6" fillId="0" borderId="3" xfId="19" applyFont="1" applyBorder="1" applyProtection="1"/>
    <xf numFmtId="186" fontId="6" fillId="0" borderId="5" xfId="19" applyFont="1" applyBorder="1" applyProtection="1"/>
    <xf numFmtId="186" fontId="50" fillId="0" borderId="0" xfId="19" applyFont="1"/>
    <xf numFmtId="186" fontId="2" fillId="0" borderId="5" xfId="19" applyFont="1" applyBorder="1"/>
    <xf numFmtId="186" fontId="2" fillId="0" borderId="3" xfId="19" applyFont="1" applyBorder="1"/>
    <xf numFmtId="186" fontId="3" fillId="0" borderId="5" xfId="19" applyFont="1" applyBorder="1"/>
    <xf numFmtId="186" fontId="3" fillId="0" borderId="3" xfId="19" applyFont="1" applyBorder="1"/>
    <xf numFmtId="186" fontId="7" fillId="0" borderId="5" xfId="19" applyBorder="1" applyAlignment="1" applyProtection="1">
      <alignment horizontal="left"/>
    </xf>
    <xf numFmtId="186" fontId="7" fillId="0" borderId="3" xfId="19" applyBorder="1" applyProtection="1"/>
    <xf numFmtId="186" fontId="7" fillId="0" borderId="5" xfId="19" applyBorder="1" applyProtection="1"/>
    <xf numFmtId="186" fontId="7" fillId="2" borderId="5" xfId="19" applyFill="1" applyBorder="1" applyAlignment="1" applyProtection="1">
      <alignment horizontal="left"/>
    </xf>
    <xf numFmtId="186" fontId="7" fillId="2" borderId="3" xfId="19" applyFill="1" applyBorder="1" applyProtection="1"/>
    <xf numFmtId="186" fontId="7" fillId="2" borderId="5" xfId="19" applyFill="1" applyBorder="1"/>
    <xf numFmtId="186" fontId="7" fillId="2" borderId="5" xfId="19" applyFill="1" applyBorder="1" applyProtection="1"/>
    <xf numFmtId="186" fontId="7" fillId="2" borderId="3" xfId="19" applyFill="1" applyBorder="1"/>
    <xf numFmtId="186" fontId="7" fillId="5" borderId="3" xfId="19" applyFill="1" applyBorder="1"/>
    <xf numFmtId="186" fontId="7" fillId="0" borderId="0" xfId="19" applyNumberFormat="1" applyProtection="1"/>
    <xf numFmtId="186" fontId="3" fillId="0" borderId="0" xfId="19" applyFont="1" applyAlignment="1" applyProtection="1">
      <alignment horizontal="left"/>
    </xf>
    <xf numFmtId="186" fontId="7" fillId="0" borderId="0" xfId="19" applyProtection="1"/>
    <xf numFmtId="186" fontId="3" fillId="0" borderId="0" xfId="20"/>
    <xf numFmtId="186" fontId="7" fillId="0" borderId="0" xfId="20" applyFont="1"/>
    <xf numFmtId="186" fontId="2" fillId="0" borderId="0" xfId="20" applyFont="1" applyAlignment="1" applyProtection="1">
      <alignment horizontal="left"/>
    </xf>
    <xf numFmtId="186" fontId="6" fillId="0" borderId="0" xfId="20" applyFont="1"/>
    <xf numFmtId="186" fontId="2" fillId="0" borderId="0" xfId="20" applyFont="1"/>
    <xf numFmtId="186" fontId="6" fillId="2" borderId="11" xfId="20" applyFont="1" applyFill="1" applyBorder="1"/>
    <xf numFmtId="186" fontId="6" fillId="3" borderId="8" xfId="20" applyFont="1" applyFill="1" applyBorder="1"/>
    <xf numFmtId="186" fontId="6" fillId="2" borderId="7" xfId="20" applyFont="1" applyFill="1" applyBorder="1"/>
    <xf numFmtId="186" fontId="6" fillId="2" borderId="8" xfId="20" applyFont="1" applyFill="1" applyBorder="1"/>
    <xf numFmtId="186" fontId="6" fillId="2" borderId="1" xfId="20" applyFont="1" applyFill="1" applyBorder="1"/>
    <xf numFmtId="186" fontId="6" fillId="3" borderId="0" xfId="20" applyFont="1" applyFill="1"/>
    <xf numFmtId="186" fontId="6" fillId="2" borderId="10" xfId="20" applyFont="1" applyFill="1" applyBorder="1"/>
    <xf numFmtId="186" fontId="6" fillId="2" borderId="0" xfId="20" applyFont="1" applyFill="1" applyAlignment="1" applyProtection="1">
      <alignment horizontal="left"/>
    </xf>
    <xf numFmtId="186" fontId="6" fillId="2" borderId="0" xfId="20" applyFont="1" applyFill="1"/>
    <xf numFmtId="186" fontId="6" fillId="2" borderId="10" xfId="20" applyFont="1" applyFill="1" applyBorder="1" applyAlignment="1" applyProtection="1">
      <alignment horizontal="left"/>
    </xf>
    <xf numFmtId="186" fontId="6" fillId="2" borderId="7" xfId="20" applyFont="1" applyFill="1" applyBorder="1" applyAlignment="1" applyProtection="1">
      <alignment horizontal="left"/>
    </xf>
    <xf numFmtId="186" fontId="6" fillId="2" borderId="4" xfId="20" applyFont="1" applyFill="1" applyBorder="1"/>
    <xf numFmtId="186" fontId="6" fillId="3" borderId="3" xfId="20" applyFont="1" applyFill="1" applyBorder="1"/>
    <xf numFmtId="186" fontId="6" fillId="2" borderId="5" xfId="20" applyFont="1" applyFill="1" applyBorder="1"/>
    <xf numFmtId="186" fontId="6" fillId="2" borderId="3" xfId="20" applyFont="1" applyFill="1" applyBorder="1" applyAlignment="1" applyProtection="1">
      <alignment horizontal="left"/>
    </xf>
    <xf numFmtId="186" fontId="6" fillId="2" borderId="5" xfId="20" applyFont="1" applyFill="1" applyBorder="1" applyAlignment="1" applyProtection="1">
      <alignment horizontal="left"/>
    </xf>
    <xf numFmtId="186" fontId="3" fillId="0" borderId="4" xfId="20" applyBorder="1"/>
    <xf numFmtId="186" fontId="7" fillId="0" borderId="3" xfId="20" applyFont="1" applyBorder="1"/>
    <xf numFmtId="186" fontId="2" fillId="0" borderId="5" xfId="20" applyFont="1" applyBorder="1" applyAlignment="1" applyProtection="1">
      <alignment horizontal="left"/>
    </xf>
    <xf numFmtId="186" fontId="6" fillId="0" borderId="3" xfId="20" applyFont="1" applyBorder="1" applyProtection="1"/>
    <xf numFmtId="186" fontId="6" fillId="0" borderId="5" xfId="20" applyFont="1" applyBorder="1"/>
    <xf numFmtId="186" fontId="6" fillId="0" borderId="5" xfId="20" applyFont="1" applyBorder="1" applyProtection="1"/>
    <xf numFmtId="186" fontId="7" fillId="0" borderId="5" xfId="20" applyFont="1" applyBorder="1"/>
    <xf numFmtId="186" fontId="7" fillId="0" borderId="5" xfId="20" applyFont="1" applyBorder="1" applyAlignment="1" applyProtection="1">
      <alignment horizontal="left"/>
    </xf>
    <xf numFmtId="186" fontId="7" fillId="0" borderId="3" xfId="20" applyFont="1" applyBorder="1" applyProtection="1"/>
    <xf numFmtId="186" fontId="7" fillId="0" borderId="5" xfId="20" applyFont="1" applyBorder="1" applyProtection="1"/>
    <xf numFmtId="186" fontId="3" fillId="0" borderId="3" xfId="20" applyBorder="1" applyProtection="1"/>
    <xf numFmtId="186" fontId="3" fillId="0" borderId="5" xfId="20" applyBorder="1"/>
    <xf numFmtId="186" fontId="3" fillId="0" borderId="5" xfId="20" applyBorder="1" applyProtection="1"/>
    <xf numFmtId="186" fontId="3" fillId="0" borderId="3" xfId="20" applyBorder="1"/>
    <xf numFmtId="186" fontId="3" fillId="0" borderId="0" xfId="20" applyAlignment="1" applyProtection="1">
      <alignment horizontal="left"/>
    </xf>
    <xf numFmtId="186" fontId="3" fillId="0" borderId="0" xfId="20" applyProtection="1"/>
    <xf numFmtId="0" fontId="2" fillId="0" borderId="0" xfId="21" applyFont="1" applyAlignment="1" applyProtection="1">
      <alignment horizontal="left"/>
    </xf>
    <xf numFmtId="0" fontId="2" fillId="0" borderId="0" xfId="21" applyFont="1"/>
    <xf numFmtId="0" fontId="3" fillId="0" borderId="0" xfId="21"/>
    <xf numFmtId="0" fontId="2" fillId="0" borderId="11" xfId="21" applyFont="1" applyBorder="1"/>
    <xf numFmtId="0" fontId="2" fillId="2" borderId="7" xfId="21" applyFont="1" applyFill="1" applyBorder="1"/>
    <xf numFmtId="0" fontId="2" fillId="2" borderId="8" xfId="21" applyFont="1" applyFill="1" applyBorder="1"/>
    <xf numFmtId="0" fontId="2" fillId="2" borderId="9" xfId="21" applyFont="1" applyFill="1" applyBorder="1" applyAlignment="1" applyProtection="1">
      <alignment horizontal="left"/>
    </xf>
    <xf numFmtId="0" fontId="2" fillId="2" borderId="9" xfId="21" applyFont="1" applyFill="1" applyBorder="1"/>
    <xf numFmtId="0" fontId="2" fillId="2" borderId="6" xfId="21" applyFont="1" applyFill="1" applyBorder="1"/>
    <xf numFmtId="0" fontId="3" fillId="2" borderId="6" xfId="21" applyFill="1" applyBorder="1"/>
    <xf numFmtId="0" fontId="2" fillId="0" borderId="1" xfId="21" applyFont="1" applyBorder="1"/>
    <xf numFmtId="0" fontId="2" fillId="2" borderId="10" xfId="21" applyFont="1" applyFill="1" applyBorder="1"/>
    <xf numFmtId="0" fontId="2" fillId="2" borderId="0" xfId="21" applyFont="1" applyFill="1"/>
    <xf numFmtId="0" fontId="6" fillId="2" borderId="10" xfId="21" applyFont="1" applyFill="1" applyBorder="1"/>
    <xf numFmtId="0" fontId="6" fillId="2" borderId="0" xfId="21" applyFont="1" applyFill="1"/>
    <xf numFmtId="0" fontId="6" fillId="2" borderId="13" xfId="21" applyFont="1" applyFill="1" applyBorder="1"/>
    <xf numFmtId="0" fontId="6" fillId="2" borderId="8" xfId="21" applyFont="1" applyFill="1" applyBorder="1"/>
    <xf numFmtId="0" fontId="6" fillId="2" borderId="7" xfId="21" applyFont="1" applyFill="1" applyBorder="1"/>
    <xf numFmtId="0" fontId="6" fillId="2" borderId="7" xfId="21" applyFont="1" applyFill="1" applyBorder="1" applyAlignment="1" applyProtection="1">
      <alignment horizontal="left"/>
    </xf>
    <xf numFmtId="0" fontId="6" fillId="2" borderId="0" xfId="21" applyFont="1" applyFill="1" applyAlignment="1" applyProtection="1">
      <alignment horizontal="left"/>
    </xf>
    <xf numFmtId="0" fontId="7" fillId="2" borderId="10" xfId="21" applyFont="1" applyFill="1" applyBorder="1"/>
    <xf numFmtId="0" fontId="2" fillId="2" borderId="10" xfId="21" applyFont="1" applyFill="1" applyBorder="1" applyAlignment="1" applyProtection="1">
      <alignment horizontal="left"/>
    </xf>
    <xf numFmtId="0" fontId="2" fillId="2" borderId="0" xfId="21" applyFont="1" applyFill="1" applyAlignment="1" applyProtection="1">
      <alignment horizontal="left"/>
    </xf>
    <xf numFmtId="0" fontId="6" fillId="2" borderId="10" xfId="21" applyFont="1" applyFill="1" applyBorder="1" applyAlignment="1" applyProtection="1">
      <alignment horizontal="left"/>
    </xf>
    <xf numFmtId="0" fontId="6" fillId="2" borderId="13" xfId="21" applyFont="1" applyFill="1" applyBorder="1" applyAlignment="1" applyProtection="1">
      <alignment horizontal="left"/>
    </xf>
    <xf numFmtId="0" fontId="6" fillId="2" borderId="3" xfId="21" applyFont="1" applyFill="1" applyBorder="1" applyAlignment="1" applyProtection="1">
      <alignment horizontal="left"/>
    </xf>
    <xf numFmtId="0" fontId="6" fillId="2" borderId="3" xfId="21" applyFont="1" applyFill="1" applyBorder="1"/>
    <xf numFmtId="0" fontId="7" fillId="2" borderId="5" xfId="21" applyFont="1" applyFill="1" applyBorder="1"/>
    <xf numFmtId="0" fontId="2" fillId="0" borderId="4" xfId="21" applyFont="1" applyBorder="1"/>
    <xf numFmtId="0" fontId="2" fillId="2" borderId="5" xfId="21" applyFont="1" applyFill="1" applyBorder="1"/>
    <xf numFmtId="0" fontId="2" fillId="2" borderId="3" xfId="21" applyFont="1" applyFill="1" applyBorder="1" applyAlignment="1" applyProtection="1">
      <alignment horizontal="left"/>
    </xf>
    <xf numFmtId="0" fontId="6" fillId="2" borderId="5" xfId="21" applyFont="1" applyFill="1" applyBorder="1" applyAlignment="1" applyProtection="1">
      <alignment horizontal="left"/>
    </xf>
    <xf numFmtId="0" fontId="6" fillId="2" borderId="2" xfId="21" applyFont="1" applyFill="1" applyBorder="1" applyAlignment="1" applyProtection="1">
      <alignment horizontal="left"/>
    </xf>
    <xf numFmtId="0" fontId="6" fillId="2" borderId="5" xfId="21" applyFont="1" applyFill="1" applyBorder="1" applyAlignment="1" applyProtection="1">
      <alignment horizontal="center"/>
    </xf>
    <xf numFmtId="0" fontId="2" fillId="0" borderId="10" xfId="21" applyFont="1" applyBorder="1"/>
    <xf numFmtId="0" fontId="2" fillId="0" borderId="13" xfId="21" applyFont="1" applyBorder="1"/>
    <xf numFmtId="0" fontId="3" fillId="0" borderId="10" xfId="21" applyBorder="1"/>
    <xf numFmtId="0" fontId="3" fillId="0" borderId="1" xfId="21" applyBorder="1"/>
    <xf numFmtId="0" fontId="2" fillId="0" borderId="5" xfId="21" applyFont="1" applyBorder="1" applyAlignment="1" applyProtection="1">
      <alignment horizontal="left"/>
    </xf>
    <xf numFmtId="0" fontId="2" fillId="0" borderId="3" xfId="21" applyFont="1" applyBorder="1" applyProtection="1"/>
    <xf numFmtId="0" fontId="2" fillId="0" borderId="5" xfId="21" applyFont="1" applyBorder="1"/>
    <xf numFmtId="0" fontId="2" fillId="0" borderId="5" xfId="21" applyFont="1" applyBorder="1" applyProtection="1"/>
    <xf numFmtId="0" fontId="2" fillId="0" borderId="3" xfId="21" applyFont="1" applyBorder="1"/>
    <xf numFmtId="187" fontId="2" fillId="0" borderId="5" xfId="21" applyNumberFormat="1" applyFont="1" applyBorder="1" applyProtection="1"/>
    <xf numFmtId="0" fontId="2" fillId="0" borderId="2" xfId="21" applyFont="1" applyBorder="1" applyProtection="1"/>
    <xf numFmtId="0" fontId="3" fillId="0" borderId="4" xfId="21" applyBorder="1" applyAlignment="1" applyProtection="1">
      <alignment horizontal="left"/>
    </xf>
    <xf numFmtId="0" fontId="2" fillId="0" borderId="2" xfId="21" applyFont="1" applyBorder="1"/>
    <xf numFmtId="0" fontId="3" fillId="0" borderId="5" xfId="21" applyBorder="1"/>
    <xf numFmtId="0" fontId="3" fillId="0" borderId="4" xfId="21" applyBorder="1"/>
    <xf numFmtId="0" fontId="7" fillId="0" borderId="5" xfId="21" applyFont="1" applyBorder="1" applyAlignment="1" applyProtection="1">
      <alignment horizontal="left"/>
    </xf>
    <xf numFmtId="0" fontId="7" fillId="0" borderId="3" xfId="21" applyFont="1" applyBorder="1" applyProtection="1"/>
    <xf numFmtId="0" fontId="7" fillId="0" borderId="5" xfId="21" applyFont="1" applyBorder="1"/>
    <xf numFmtId="0" fontId="7" fillId="0" borderId="5" xfId="21" applyFont="1" applyBorder="1" applyProtection="1"/>
    <xf numFmtId="0" fontId="7" fillId="0" borderId="3" xfId="21" applyFont="1" applyBorder="1"/>
    <xf numFmtId="187" fontId="7" fillId="0" borderId="5" xfId="21" applyNumberFormat="1" applyFont="1" applyBorder="1" applyProtection="1"/>
    <xf numFmtId="0" fontId="7" fillId="0" borderId="2" xfId="21" applyFont="1" applyBorder="1"/>
    <xf numFmtId="0" fontId="7" fillId="0" borderId="10" xfId="21" applyFont="1" applyBorder="1"/>
    <xf numFmtId="0" fontId="7" fillId="0" borderId="0" xfId="21" applyFont="1"/>
    <xf numFmtId="187" fontId="7" fillId="0" borderId="10" xfId="21" applyNumberFormat="1" applyFont="1" applyBorder="1" applyProtection="1"/>
    <xf numFmtId="0" fontId="6" fillId="0" borderId="5" xfId="21" applyFont="1" applyBorder="1" applyAlignment="1" applyProtection="1">
      <alignment horizontal="left"/>
    </xf>
    <xf numFmtId="0" fontId="6" fillId="0" borderId="3" xfId="21" applyFont="1" applyBorder="1" applyProtection="1"/>
    <xf numFmtId="0" fontId="6" fillId="0" borderId="5" xfId="21" applyFont="1" applyBorder="1"/>
    <xf numFmtId="0" fontId="6" fillId="0" borderId="5" xfId="21" applyFont="1" applyBorder="1" applyProtection="1"/>
    <xf numFmtId="0" fontId="6" fillId="0" borderId="3" xfId="21" applyFont="1" applyBorder="1"/>
    <xf numFmtId="187" fontId="6" fillId="0" borderId="5" xfId="21" applyNumberFormat="1" applyFont="1" applyBorder="1" applyProtection="1"/>
    <xf numFmtId="0" fontId="7" fillId="2" borderId="5" xfId="21" applyFont="1" applyFill="1" applyBorder="1" applyAlignment="1" applyProtection="1">
      <alignment horizontal="left"/>
    </xf>
    <xf numFmtId="0" fontId="7" fillId="2" borderId="3" xfId="21" applyFont="1" applyFill="1" applyBorder="1" applyProtection="1"/>
    <xf numFmtId="0" fontId="7" fillId="2" borderId="5" xfId="21" applyFont="1" applyFill="1" applyBorder="1" applyProtection="1"/>
    <xf numFmtId="0" fontId="7" fillId="2" borderId="3" xfId="21" applyFont="1" applyFill="1" applyBorder="1"/>
    <xf numFmtId="187" fontId="7" fillId="2" borderId="5" xfId="21" applyNumberFormat="1" applyFont="1" applyFill="1" applyBorder="1" applyProtection="1"/>
    <xf numFmtId="0" fontId="3" fillId="8" borderId="5" xfId="21" applyFill="1" applyBorder="1"/>
    <xf numFmtId="0" fontId="3" fillId="0" borderId="0" xfId="21" applyAlignment="1" applyProtection="1">
      <alignment horizontal="left"/>
    </xf>
    <xf numFmtId="187" fontId="3" fillId="0" borderId="0" xfId="21" applyNumberFormat="1" applyProtection="1"/>
    <xf numFmtId="0" fontId="3" fillId="0" borderId="0" xfId="21" applyProtection="1"/>
    <xf numFmtId="0" fontId="2" fillId="0" borderId="0" xfId="22" applyFont="1" applyAlignment="1" applyProtection="1">
      <alignment horizontal="left"/>
    </xf>
    <xf numFmtId="0" fontId="3" fillId="0" borderId="0" xfId="22"/>
    <xf numFmtId="0" fontId="2" fillId="0" borderId="0" xfId="22" applyFont="1"/>
    <xf numFmtId="0" fontId="6" fillId="0" borderId="0" xfId="22" applyFont="1" applyAlignment="1" applyProtection="1">
      <alignment horizontal="left"/>
    </xf>
    <xf numFmtId="0" fontId="3" fillId="4" borderId="11" xfId="22" applyFill="1" applyBorder="1"/>
    <xf numFmtId="0" fontId="3" fillId="4" borderId="7" xfId="22" applyFill="1" applyBorder="1"/>
    <xf numFmtId="0" fontId="3" fillId="4" borderId="8" xfId="22" applyFill="1" applyBorder="1"/>
    <xf numFmtId="0" fontId="3" fillId="2" borderId="1" xfId="22" applyFill="1" applyBorder="1"/>
    <xf numFmtId="0" fontId="2" fillId="2" borderId="10" xfId="22" applyFont="1" applyFill="1" applyBorder="1"/>
    <xf numFmtId="0" fontId="2" fillId="2" borderId="3" xfId="22" applyFont="1" applyFill="1" applyBorder="1" applyAlignment="1" applyProtection="1">
      <alignment horizontal="left"/>
    </xf>
    <xf numFmtId="0" fontId="8" fillId="0" borderId="0" xfId="22" applyFont="1"/>
    <xf numFmtId="0" fontId="3" fillId="2" borderId="8" xfId="22" applyFill="1" applyBorder="1"/>
    <xf numFmtId="0" fontId="2" fillId="2" borderId="7" xfId="22" applyFont="1" applyFill="1" applyBorder="1"/>
    <xf numFmtId="0" fontId="2" fillId="2" borderId="8" xfId="22" applyFont="1" applyFill="1" applyBorder="1"/>
    <xf numFmtId="0" fontId="6" fillId="2" borderId="7" xfId="22" applyFont="1" applyFill="1" applyBorder="1" applyAlignment="1" applyProtection="1">
      <alignment horizontal="left"/>
    </xf>
    <xf numFmtId="0" fontId="6" fillId="2" borderId="8" xfId="22" applyFont="1" applyFill="1" applyBorder="1" applyAlignment="1" applyProtection="1">
      <alignment horizontal="left"/>
    </xf>
    <xf numFmtId="0" fontId="6" fillId="2" borderId="10" xfId="22" applyFont="1" applyFill="1" applyBorder="1"/>
    <xf numFmtId="0" fontId="6" fillId="2" borderId="10" xfId="22" applyFont="1" applyFill="1" applyBorder="1" applyAlignment="1" applyProtection="1">
      <alignment horizontal="left"/>
    </xf>
    <xf numFmtId="0" fontId="3" fillId="2" borderId="4" xfId="22" applyFill="1" applyBorder="1"/>
    <xf numFmtId="0" fontId="2" fillId="2" borderId="5" xfId="22" applyFont="1" applyFill="1" applyBorder="1"/>
    <xf numFmtId="0" fontId="6" fillId="2" borderId="3" xfId="22" applyFont="1" applyFill="1" applyBorder="1" applyAlignment="1" applyProtection="1">
      <alignment horizontal="left"/>
    </xf>
    <xf numFmtId="0" fontId="6" fillId="2" borderId="5" xfId="22" applyFont="1" applyFill="1" applyBorder="1"/>
    <xf numFmtId="0" fontId="6" fillId="2" borderId="5" xfId="22" applyFont="1" applyFill="1" applyBorder="1" applyAlignment="1" applyProtection="1">
      <alignment horizontal="left"/>
    </xf>
    <xf numFmtId="0" fontId="6" fillId="2" borderId="6" xfId="22" applyFont="1" applyFill="1" applyBorder="1" applyAlignment="1" applyProtection="1">
      <alignment horizontal="left"/>
    </xf>
    <xf numFmtId="0" fontId="3" fillId="0" borderId="11" xfId="22" applyBorder="1"/>
    <xf numFmtId="0" fontId="3" fillId="0" borderId="7" xfId="22" applyBorder="1"/>
    <xf numFmtId="0" fontId="3" fillId="0" borderId="8" xfId="22" applyBorder="1"/>
    <xf numFmtId="0" fontId="3" fillId="0" borderId="1" xfId="22" applyBorder="1"/>
    <xf numFmtId="0" fontId="2" fillId="0" borderId="10" xfId="22" applyFont="1" applyBorder="1"/>
    <xf numFmtId="187" fontId="2" fillId="0" borderId="10" xfId="22" applyNumberFormat="1" applyFont="1" applyBorder="1" applyProtection="1"/>
    <xf numFmtId="0" fontId="2" fillId="0" borderId="10" xfId="22" applyFont="1" applyBorder="1" applyProtection="1"/>
    <xf numFmtId="0" fontId="12" fillId="0" borderId="0" xfId="22" applyFont="1"/>
    <xf numFmtId="0" fontId="3" fillId="0" borderId="4" xfId="22" applyBorder="1"/>
    <xf numFmtId="0" fontId="3" fillId="0" borderId="5" xfId="22" applyBorder="1"/>
    <xf numFmtId="0" fontId="3" fillId="0" borderId="3" xfId="22" applyBorder="1"/>
    <xf numFmtId="187" fontId="3" fillId="0" borderId="5" xfId="22" applyNumberFormat="1" applyBorder="1" applyProtection="1"/>
    <xf numFmtId="187" fontId="3" fillId="0" borderId="3" xfId="22" applyNumberFormat="1" applyBorder="1" applyProtection="1"/>
    <xf numFmtId="0" fontId="3" fillId="0" borderId="3" xfId="22" applyBorder="1" applyProtection="1"/>
    <xf numFmtId="0" fontId="3" fillId="0" borderId="5" xfId="22" applyBorder="1" applyProtection="1"/>
    <xf numFmtId="0" fontId="11" fillId="0" borderId="0" xfId="22" applyFont="1"/>
    <xf numFmtId="0" fontId="6" fillId="0" borderId="0" xfId="22" applyFont="1"/>
    <xf numFmtId="0" fontId="7" fillId="0" borderId="0" xfId="22" applyFont="1"/>
    <xf numFmtId="187" fontId="7" fillId="0" borderId="0" xfId="22" applyNumberFormat="1" applyFont="1" applyProtection="1"/>
    <xf numFmtId="0" fontId="7" fillId="0" borderId="0" xfId="22" applyFont="1" applyAlignment="1" applyProtection="1">
      <alignment horizontal="left"/>
    </xf>
    <xf numFmtId="187" fontId="3" fillId="0" borderId="0" xfId="22" applyNumberFormat="1" applyProtection="1"/>
    <xf numFmtId="187" fontId="6" fillId="0" borderId="0" xfId="22" applyNumberFormat="1" applyFont="1" applyProtection="1"/>
    <xf numFmtId="0" fontId="2" fillId="0" borderId="0" xfId="23" applyFont="1" applyAlignment="1" applyProtection="1">
      <alignment horizontal="left"/>
    </xf>
    <xf numFmtId="0" fontId="3" fillId="0" borderId="0" xfId="23"/>
    <xf numFmtId="0" fontId="2" fillId="0" borderId="0" xfId="23" applyFont="1"/>
    <xf numFmtId="0" fontId="3" fillId="0" borderId="0" xfId="23" applyAlignment="1" applyProtection="1">
      <alignment horizontal="left"/>
    </xf>
    <xf numFmtId="0" fontId="3" fillId="0" borderId="0" xfId="23" applyAlignment="1" applyProtection="1">
      <alignment horizontal="center"/>
    </xf>
    <xf numFmtId="0" fontId="3" fillId="2" borderId="11" xfId="23" applyFill="1" applyBorder="1"/>
    <xf numFmtId="0" fontId="2" fillId="2" borderId="7" xfId="23" applyFont="1" applyFill="1" applyBorder="1"/>
    <xf numFmtId="0" fontId="2" fillId="2" borderId="8" xfId="23" applyFont="1" applyFill="1" applyBorder="1"/>
    <xf numFmtId="0" fontId="3" fillId="2" borderId="7" xfId="23" applyFill="1" applyBorder="1"/>
    <xf numFmtId="0" fontId="3" fillId="2" borderId="1" xfId="23" applyFill="1" applyBorder="1"/>
    <xf numFmtId="0" fontId="2" fillId="2" borderId="10" xfId="23" applyFont="1" applyFill="1" applyBorder="1"/>
    <xf numFmtId="0" fontId="2" fillId="2" borderId="0" xfId="23" applyFont="1" applyFill="1" applyAlignment="1" applyProtection="1">
      <alignment horizontal="left"/>
    </xf>
    <xf numFmtId="0" fontId="2" fillId="2" borderId="0" xfId="23" applyFont="1" applyFill="1" applyAlignment="1" applyProtection="1">
      <alignment horizontal="center"/>
    </xf>
    <xf numFmtId="0" fontId="2" fillId="2" borderId="0" xfId="23" applyFont="1" applyFill="1"/>
    <xf numFmtId="0" fontId="3" fillId="2" borderId="10" xfId="23" applyFill="1" applyBorder="1"/>
    <xf numFmtId="0" fontId="2" fillId="2" borderId="10" xfId="23" applyFont="1" applyFill="1" applyBorder="1" applyAlignment="1" applyProtection="1">
      <alignment horizontal="left"/>
    </xf>
    <xf numFmtId="0" fontId="3" fillId="2" borderId="0" xfId="23" applyFill="1"/>
    <xf numFmtId="0" fontId="6" fillId="2" borderId="0" xfId="23" applyFont="1" applyFill="1" applyAlignment="1" applyProtection="1">
      <alignment horizontal="left"/>
    </xf>
    <xf numFmtId="0" fontId="6" fillId="2" borderId="10" xfId="23" applyFont="1" applyFill="1" applyBorder="1"/>
    <xf numFmtId="0" fontId="3" fillId="2" borderId="4" xfId="23" applyFill="1" applyBorder="1"/>
    <xf numFmtId="0" fontId="2" fillId="2" borderId="5" xfId="23" applyFont="1" applyFill="1" applyBorder="1"/>
    <xf numFmtId="0" fontId="2" fillId="2" borderId="3" xfId="23" applyFont="1" applyFill="1" applyBorder="1"/>
    <xf numFmtId="0" fontId="3" fillId="2" borderId="5" xfId="23" applyFill="1" applyBorder="1"/>
    <xf numFmtId="0" fontId="3" fillId="0" borderId="12" xfId="23" applyBorder="1"/>
    <xf numFmtId="0" fontId="6" fillId="0" borderId="6" xfId="23" applyFont="1" applyBorder="1"/>
    <xf numFmtId="0" fontId="6" fillId="0" borderId="9" xfId="23" applyFont="1" applyBorder="1"/>
    <xf numFmtId="0" fontId="6" fillId="0" borderId="8" xfId="23" applyFont="1" applyBorder="1"/>
    <xf numFmtId="0" fontId="3" fillId="0" borderId="7" xfId="23" applyBorder="1"/>
    <xf numFmtId="0" fontId="3" fillId="0" borderId="4" xfId="23" applyBorder="1"/>
    <xf numFmtId="0" fontId="2" fillId="0" borderId="5" xfId="23" applyFont="1" applyBorder="1" applyAlignment="1" applyProtection="1">
      <alignment horizontal="left"/>
    </xf>
    <xf numFmtId="0" fontId="2" fillId="0" borderId="3" xfId="23" applyFont="1" applyBorder="1" applyProtection="1"/>
    <xf numFmtId="0" fontId="2" fillId="0" borderId="5" xfId="23" applyFont="1" applyBorder="1"/>
    <xf numFmtId="0" fontId="6" fillId="0" borderId="3" xfId="23" applyFont="1" applyBorder="1"/>
    <xf numFmtId="0" fontId="3" fillId="0" borderId="5" xfId="23" applyBorder="1"/>
    <xf numFmtId="0" fontId="3" fillId="0" borderId="1" xfId="23" applyBorder="1"/>
    <xf numFmtId="0" fontId="3" fillId="0" borderId="10" xfId="23" applyBorder="1"/>
    <xf numFmtId="0" fontId="7" fillId="0" borderId="0" xfId="23" applyFont="1"/>
    <xf numFmtId="0" fontId="6" fillId="0" borderId="5" xfId="23" applyFont="1" applyBorder="1" applyAlignment="1" applyProtection="1">
      <alignment horizontal="left"/>
    </xf>
    <xf numFmtId="0" fontId="6" fillId="0" borderId="3" xfId="23" applyFont="1" applyBorder="1" applyProtection="1"/>
    <xf numFmtId="0" fontId="6" fillId="0" borderId="5" xfId="23" applyFont="1" applyBorder="1"/>
    <xf numFmtId="0" fontId="7" fillId="0" borderId="5" xfId="23" applyFont="1" applyBorder="1" applyAlignment="1" applyProtection="1">
      <alignment horizontal="left"/>
    </xf>
    <xf numFmtId="0" fontId="7" fillId="0" borderId="3" xfId="23" applyFont="1" applyBorder="1" applyProtection="1"/>
    <xf numFmtId="0" fontId="7" fillId="0" borderId="5" xfId="23" applyFont="1" applyBorder="1"/>
    <xf numFmtId="0" fontId="7" fillId="0" borderId="3" xfId="23" applyFont="1" applyBorder="1"/>
    <xf numFmtId="0" fontId="3" fillId="0" borderId="3" xfId="23" applyBorder="1"/>
    <xf numFmtId="0" fontId="7" fillId="0" borderId="10" xfId="23" applyFont="1" applyBorder="1"/>
    <xf numFmtId="0" fontId="6" fillId="0" borderId="0" xfId="23" applyFont="1"/>
    <xf numFmtId="0" fontId="7" fillId="0" borderId="6" xfId="23" applyFont="1" applyBorder="1" applyAlignment="1" applyProtection="1">
      <alignment horizontal="left"/>
    </xf>
    <xf numFmtId="0" fontId="7" fillId="0" borderId="9" xfId="23" applyFont="1" applyBorder="1" applyProtection="1"/>
    <xf numFmtId="0" fontId="7" fillId="0" borderId="6" xfId="23" applyFont="1" applyBorder="1"/>
    <xf numFmtId="0" fontId="7" fillId="0" borderId="9" xfId="23" applyFont="1" applyBorder="1"/>
    <xf numFmtId="0" fontId="3" fillId="0" borderId="6" xfId="23" applyBorder="1"/>
    <xf numFmtId="0" fontId="7" fillId="2" borderId="5" xfId="23" applyFont="1" applyFill="1" applyBorder="1" applyAlignment="1" applyProtection="1">
      <alignment horizontal="left"/>
    </xf>
    <xf numFmtId="0" fontId="7" fillId="2" borderId="3" xfId="23" applyFont="1" applyFill="1" applyBorder="1" applyProtection="1"/>
    <xf numFmtId="0" fontId="7" fillId="2" borderId="5" xfId="23" applyFont="1" applyFill="1" applyBorder="1"/>
    <xf numFmtId="0" fontId="7" fillId="2" borderId="3" xfId="23" applyFont="1" applyFill="1" applyBorder="1"/>
    <xf numFmtId="0" fontId="7" fillId="0" borderId="0" xfId="23" applyFont="1" applyAlignment="1" applyProtection="1">
      <alignment horizontal="left"/>
    </xf>
    <xf numFmtId="0" fontId="2" fillId="4" borderId="11" xfId="23" applyFont="1" applyFill="1" applyBorder="1"/>
    <xf numFmtId="0" fontId="2" fillId="4" borderId="7" xfId="23" applyFont="1" applyFill="1" applyBorder="1"/>
    <xf numFmtId="0" fontId="2" fillId="4" borderId="8" xfId="23" applyFont="1" applyFill="1" applyBorder="1"/>
    <xf numFmtId="0" fontId="6" fillId="4" borderId="8" xfId="23" applyFont="1" applyFill="1" applyBorder="1"/>
    <xf numFmtId="0" fontId="2" fillId="4" borderId="1" xfId="23" applyFont="1" applyFill="1" applyBorder="1"/>
    <xf numFmtId="0" fontId="2" fillId="4" borderId="10" xfId="23" applyFont="1" applyFill="1" applyBorder="1"/>
    <xf numFmtId="0" fontId="2" fillId="4" borderId="0" xfId="23" applyFont="1" applyFill="1"/>
    <xf numFmtId="0" fontId="2" fillId="4" borderId="0" xfId="23" applyFont="1" applyFill="1" applyAlignment="1" applyProtection="1">
      <alignment horizontal="center"/>
    </xf>
    <xf numFmtId="0" fontId="2" fillId="4" borderId="0" xfId="23" applyFont="1" applyFill="1" applyAlignment="1" applyProtection="1">
      <alignment horizontal="left"/>
    </xf>
    <xf numFmtId="0" fontId="6" fillId="4" borderId="0" xfId="23" applyFont="1" applyFill="1"/>
    <xf numFmtId="0" fontId="2" fillId="4" borderId="10" xfId="23" applyFont="1" applyFill="1" applyBorder="1" applyAlignment="1" applyProtection="1">
      <alignment horizontal="left"/>
    </xf>
    <xf numFmtId="0" fontId="2" fillId="4" borderId="4" xfId="23" applyFont="1" applyFill="1" applyBorder="1"/>
    <xf numFmtId="0" fontId="2" fillId="4" borderId="5" xfId="23" applyFont="1" applyFill="1" applyBorder="1"/>
    <xf numFmtId="0" fontId="2" fillId="4" borderId="3" xfId="23" applyFont="1" applyFill="1" applyBorder="1"/>
    <xf numFmtId="0" fontId="6" fillId="4" borderId="3" xfId="23" applyFont="1" applyFill="1" applyBorder="1"/>
    <xf numFmtId="0" fontId="3" fillId="0" borderId="3" xfId="23" applyBorder="1" applyProtection="1"/>
    <xf numFmtId="0" fontId="2" fillId="0" borderId="0" xfId="24" applyFont="1" applyAlignment="1" applyProtection="1">
      <alignment horizontal="left"/>
    </xf>
    <xf numFmtId="0" fontId="3" fillId="0" borderId="0" xfId="24"/>
    <xf numFmtId="0" fontId="2" fillId="0" borderId="0" xfId="24" applyFont="1"/>
    <xf numFmtId="0" fontId="3" fillId="0" borderId="0" xfId="24" applyAlignment="1" applyProtection="1">
      <alignment horizontal="left"/>
    </xf>
    <xf numFmtId="0" fontId="3" fillId="0" borderId="0" xfId="24" applyAlignment="1" applyProtection="1">
      <alignment horizontal="center"/>
    </xf>
    <xf numFmtId="0" fontId="2" fillId="2" borderId="11" xfId="24" applyFont="1" applyFill="1" applyBorder="1"/>
    <xf numFmtId="0" fontId="2" fillId="2" borderId="7" xfId="24" applyFont="1" applyFill="1" applyBorder="1"/>
    <xf numFmtId="0" fontId="2" fillId="2" borderId="8" xfId="24" applyFont="1" applyFill="1" applyBorder="1"/>
    <xf numFmtId="0" fontId="2" fillId="2" borderId="1" xfId="24" applyFont="1" applyFill="1" applyBorder="1"/>
    <xf numFmtId="0" fontId="2" fillId="2" borderId="10" xfId="24" applyFont="1" applyFill="1" applyBorder="1"/>
    <xf numFmtId="0" fontId="2" fillId="2" borderId="0" xfId="24" applyFont="1" applyFill="1"/>
    <xf numFmtId="0" fontId="2" fillId="2" borderId="0" xfId="24" applyFont="1" applyFill="1" applyAlignment="1" applyProtection="1">
      <alignment horizontal="center"/>
    </xf>
    <xf numFmtId="0" fontId="2" fillId="2" borderId="0" xfId="24" applyFont="1" applyFill="1" applyAlignment="1" applyProtection="1">
      <alignment horizontal="left"/>
    </xf>
    <xf numFmtId="0" fontId="2" fillId="2" borderId="10" xfId="24" applyFont="1" applyFill="1" applyBorder="1" applyAlignment="1" applyProtection="1">
      <alignment horizontal="left"/>
    </xf>
    <xf numFmtId="0" fontId="2" fillId="2" borderId="4" xfId="24" applyFont="1" applyFill="1" applyBorder="1"/>
    <xf numFmtId="0" fontId="2" fillId="2" borderId="5" xfId="24" applyFont="1" applyFill="1" applyBorder="1"/>
    <xf numFmtId="0" fontId="2" fillId="2" borderId="3" xfId="24" applyFont="1" applyFill="1" applyBorder="1"/>
    <xf numFmtId="0" fontId="3" fillId="0" borderId="1" xfId="24" applyBorder="1"/>
    <xf numFmtId="0" fontId="3" fillId="0" borderId="10" xfId="24" applyBorder="1"/>
    <xf numFmtId="0" fontId="3" fillId="0" borderId="4" xfId="24" applyBorder="1"/>
    <xf numFmtId="0" fontId="2" fillId="0" borderId="5" xfId="24" applyFont="1" applyBorder="1" applyAlignment="1" applyProtection="1">
      <alignment horizontal="left"/>
    </xf>
    <xf numFmtId="0" fontId="2" fillId="0" borderId="3" xfId="24" applyFont="1" applyBorder="1" applyProtection="1"/>
    <xf numFmtId="0" fontId="2" fillId="0" borderId="5" xfId="24" applyFont="1" applyBorder="1"/>
    <xf numFmtId="0" fontId="2" fillId="0" borderId="3" xfId="24" applyFont="1" applyBorder="1"/>
    <xf numFmtId="0" fontId="3" fillId="0" borderId="5" xfId="24" applyBorder="1"/>
    <xf numFmtId="0" fontId="3" fillId="0" borderId="12" xfId="24" applyBorder="1"/>
    <xf numFmtId="0" fontId="3" fillId="0" borderId="6" xfId="24" applyBorder="1" applyAlignment="1" applyProtection="1">
      <alignment horizontal="left"/>
    </xf>
    <xf numFmtId="0" fontId="3" fillId="0" borderId="9" xfId="24" applyBorder="1" applyProtection="1"/>
    <xf numFmtId="0" fontId="3" fillId="0" borderId="6" xfId="24" applyBorder="1"/>
    <xf numFmtId="0" fontId="3" fillId="0" borderId="9" xfId="24" applyBorder="1"/>
    <xf numFmtId="0" fontId="3" fillId="0" borderId="5" xfId="24" applyBorder="1" applyAlignment="1" applyProtection="1">
      <alignment horizontal="left"/>
    </xf>
    <xf numFmtId="0" fontId="3" fillId="0" borderId="3" xfId="24" applyBorder="1" applyProtection="1"/>
    <xf numFmtId="0" fontId="3" fillId="0" borderId="3" xfId="24" applyBorder="1"/>
    <xf numFmtId="0" fontId="2" fillId="0" borderId="0" xfId="25" applyFont="1" applyAlignment="1" applyProtection="1">
      <alignment horizontal="left"/>
    </xf>
    <xf numFmtId="0" fontId="3" fillId="0" borderId="0" xfId="25"/>
    <xf numFmtId="0" fontId="2" fillId="0" borderId="0" xfId="25" applyFont="1"/>
    <xf numFmtId="0" fontId="2" fillId="2" borderId="11" xfId="25" applyFont="1" applyFill="1" applyBorder="1"/>
    <xf numFmtId="0" fontId="3" fillId="2" borderId="8" xfId="25" applyFill="1" applyBorder="1"/>
    <xf numFmtId="0" fontId="2" fillId="2" borderId="8" xfId="25" applyFont="1" applyFill="1" applyBorder="1"/>
    <xf numFmtId="0" fontId="2" fillId="2" borderId="8" xfId="25" applyFont="1" applyFill="1" applyBorder="1" applyAlignment="1" applyProtection="1">
      <alignment horizontal="left"/>
    </xf>
    <xf numFmtId="0" fontId="2" fillId="2" borderId="7" xfId="25" applyFont="1" applyFill="1" applyBorder="1"/>
    <xf numFmtId="0" fontId="3" fillId="4" borderId="7" xfId="25" applyFill="1" applyBorder="1"/>
    <xf numFmtId="0" fontId="3" fillId="2" borderId="1" xfId="25" applyFill="1" applyBorder="1"/>
    <xf numFmtId="0" fontId="2" fillId="2" borderId="0" xfId="25" applyFont="1" applyFill="1"/>
    <xf numFmtId="0" fontId="2" fillId="2" borderId="1" xfId="25" applyFont="1" applyFill="1" applyBorder="1"/>
    <xf numFmtId="0" fontId="3" fillId="2" borderId="0" xfId="25" applyFill="1"/>
    <xf numFmtId="0" fontId="12" fillId="2" borderId="0" xfId="25" applyFont="1" applyFill="1"/>
    <xf numFmtId="0" fontId="2" fillId="2" borderId="10" xfId="25" applyFont="1" applyFill="1" applyBorder="1"/>
    <xf numFmtId="0" fontId="3" fillId="4" borderId="10" xfId="25" applyFill="1" applyBorder="1"/>
    <xf numFmtId="0" fontId="2" fillId="2" borderId="14" xfId="25" applyFont="1" applyFill="1" applyBorder="1"/>
    <xf numFmtId="0" fontId="2" fillId="2" borderId="0" xfId="25" applyFont="1" applyFill="1" applyAlignment="1" applyProtection="1">
      <alignment horizontal="left"/>
    </xf>
    <xf numFmtId="0" fontId="2" fillId="2" borderId="13" xfId="25" applyFont="1" applyFill="1" applyBorder="1"/>
    <xf numFmtId="0" fontId="2" fillId="2" borderId="1" xfId="25" applyFont="1" applyFill="1" applyBorder="1" applyAlignment="1" applyProtection="1">
      <alignment horizontal="left"/>
    </xf>
    <xf numFmtId="0" fontId="12" fillId="2" borderId="10" xfId="25" applyFont="1" applyFill="1" applyBorder="1"/>
    <xf numFmtId="0" fontId="12" fillId="2" borderId="1" xfId="25" applyFont="1" applyFill="1" applyBorder="1"/>
    <xf numFmtId="0" fontId="3" fillId="2" borderId="4" xfId="25" applyFill="1" applyBorder="1"/>
    <xf numFmtId="0" fontId="6" fillId="2" borderId="4" xfId="25" applyFont="1" applyFill="1" applyBorder="1"/>
    <xf numFmtId="0" fontId="6" fillId="2" borderId="15" xfId="25" applyFont="1" applyFill="1" applyBorder="1" applyAlignment="1" applyProtection="1">
      <alignment horizontal="center"/>
    </xf>
    <xf numFmtId="0" fontId="3" fillId="4" borderId="5" xfId="25" applyFill="1" applyBorder="1" applyAlignment="1" applyProtection="1">
      <alignment horizontal="center"/>
    </xf>
    <xf numFmtId="0" fontId="7" fillId="0" borderId="11" xfId="25" applyFont="1" applyBorder="1"/>
    <xf numFmtId="0" fontId="6" fillId="0" borderId="7" xfId="25" applyFont="1" applyBorder="1"/>
    <xf numFmtId="0" fontId="7" fillId="0" borderId="7" xfId="25" applyFont="1" applyBorder="1"/>
    <xf numFmtId="0" fontId="3" fillId="0" borderId="1" xfId="25" applyBorder="1"/>
    <xf numFmtId="0" fontId="2" fillId="0" borderId="10" xfId="25" applyFont="1" applyBorder="1" applyAlignment="1" applyProtection="1">
      <alignment horizontal="left"/>
    </xf>
    <xf numFmtId="0" fontId="2" fillId="0" borderId="10" xfId="25" applyFont="1" applyBorder="1" applyProtection="1"/>
    <xf numFmtId="0" fontId="2" fillId="0" borderId="10" xfId="25" applyFont="1" applyBorder="1"/>
    <xf numFmtId="0" fontId="7" fillId="0" borderId="10" xfId="25" applyFont="1" applyBorder="1"/>
    <xf numFmtId="0" fontId="7" fillId="0" borderId="1" xfId="25" applyFont="1" applyBorder="1"/>
    <xf numFmtId="0" fontId="50" fillId="0" borderId="7" xfId="25" applyFont="1" applyBorder="1" applyAlignment="1" applyProtection="1">
      <alignment horizontal="left"/>
    </xf>
    <xf numFmtId="0" fontId="50" fillId="0" borderId="7" xfId="25" applyFont="1" applyBorder="1"/>
    <xf numFmtId="0" fontId="7" fillId="0" borderId="4" xfId="25" applyFont="1" applyBorder="1"/>
    <xf numFmtId="0" fontId="7" fillId="0" borderId="5" xfId="25" applyFont="1" applyBorder="1" applyAlignment="1" applyProtection="1">
      <alignment horizontal="left"/>
    </xf>
    <xf numFmtId="0" fontId="7" fillId="0" borderId="5" xfId="25" applyFont="1" applyBorder="1" applyProtection="1"/>
    <xf numFmtId="0" fontId="7" fillId="0" borderId="5" xfId="25" applyFont="1" applyBorder="1"/>
    <xf numFmtId="0" fontId="7" fillId="0" borderId="10" xfId="25" applyFont="1" applyBorder="1" applyAlignment="1" applyProtection="1">
      <alignment horizontal="left"/>
    </xf>
    <xf numFmtId="0" fontId="3" fillId="0" borderId="10" xfId="25" applyBorder="1"/>
    <xf numFmtId="0" fontId="3" fillId="0" borderId="4" xfId="25" applyBorder="1"/>
    <xf numFmtId="0" fontId="3" fillId="0" borderId="5" xfId="25" applyBorder="1"/>
    <xf numFmtId="0" fontId="7" fillId="0" borderId="0" xfId="25" applyFont="1"/>
    <xf numFmtId="0" fontId="3" fillId="0" borderId="0" xfId="25" applyAlignment="1" applyProtection="1">
      <alignment horizontal="left"/>
    </xf>
    <xf numFmtId="0" fontId="2" fillId="0" borderId="0" xfId="26" applyFont="1" applyAlignment="1" applyProtection="1">
      <alignment horizontal="left"/>
    </xf>
    <xf numFmtId="0" fontId="2" fillId="0" borderId="0" xfId="26" applyFont="1"/>
    <xf numFmtId="0" fontId="3" fillId="0" borderId="0" xfId="26"/>
    <xf numFmtId="0" fontId="2" fillId="2" borderId="14" xfId="26" applyFont="1" applyFill="1" applyBorder="1"/>
    <xf numFmtId="0" fontId="2" fillId="2" borderId="8" xfId="26" applyFont="1" applyFill="1" applyBorder="1"/>
    <xf numFmtId="0" fontId="3" fillId="2" borderId="7" xfId="26" applyFill="1" applyBorder="1"/>
    <xf numFmtId="0" fontId="2" fillId="2" borderId="13" xfId="26" applyFont="1" applyFill="1" applyBorder="1"/>
    <xf numFmtId="0" fontId="2" fillId="2" borderId="0" xfId="26" applyFont="1" applyFill="1"/>
    <xf numFmtId="0" fontId="2" fillId="2" borderId="0" xfId="26" applyFont="1" applyFill="1" applyAlignment="1" applyProtection="1">
      <alignment horizontal="center"/>
    </xf>
    <xf numFmtId="0" fontId="3" fillId="2" borderId="10" xfId="26" applyFill="1" applyBorder="1"/>
    <xf numFmtId="0" fontId="2" fillId="2" borderId="13" xfId="26" applyFont="1" applyFill="1" applyBorder="1" applyAlignment="1" applyProtection="1">
      <alignment horizontal="left"/>
    </xf>
    <xf numFmtId="0" fontId="6" fillId="2" borderId="8" xfId="26" applyFont="1" applyFill="1" applyBorder="1" applyAlignment="1" applyProtection="1">
      <alignment horizontal="center"/>
    </xf>
    <xf numFmtId="0" fontId="6" fillId="2" borderId="7" xfId="26" applyFont="1" applyFill="1" applyBorder="1"/>
    <xf numFmtId="0" fontId="6" fillId="2" borderId="8" xfId="26" applyFont="1" applyFill="1" applyBorder="1"/>
    <xf numFmtId="0" fontId="6" fillId="2" borderId="0" xfId="26" applyFont="1" applyFill="1" applyAlignment="1" applyProtection="1">
      <alignment horizontal="center"/>
    </xf>
    <xf numFmtId="0" fontId="6" fillId="2" borderId="10" xfId="26" applyFont="1" applyFill="1" applyBorder="1"/>
    <xf numFmtId="0" fontId="2" fillId="2" borderId="2" xfId="26" applyFont="1" applyFill="1" applyBorder="1"/>
    <xf numFmtId="0" fontId="2" fillId="2" borderId="3" xfId="26" applyFont="1" applyFill="1" applyBorder="1"/>
    <xf numFmtId="0" fontId="2" fillId="2" borderId="5" xfId="26" applyFont="1" applyFill="1" applyBorder="1"/>
    <xf numFmtId="0" fontId="3" fillId="2" borderId="5" xfId="26" applyFill="1" applyBorder="1"/>
    <xf numFmtId="0" fontId="2" fillId="0" borderId="15" xfId="26" applyFont="1" applyBorder="1"/>
    <xf numFmtId="0" fontId="2" fillId="0" borderId="9" xfId="26" applyFont="1" applyBorder="1"/>
    <xf numFmtId="0" fontId="2" fillId="0" borderId="6" xfId="26" applyFont="1" applyBorder="1"/>
    <xf numFmtId="0" fontId="3" fillId="0" borderId="6" xfId="26" applyBorder="1"/>
    <xf numFmtId="0" fontId="2" fillId="0" borderId="2" xfId="26" applyFont="1" applyBorder="1" applyAlignment="1" applyProtection="1">
      <alignment horizontal="left"/>
    </xf>
    <xf numFmtId="0" fontId="2" fillId="0" borderId="3" xfId="26" applyFont="1" applyBorder="1" applyProtection="1"/>
    <xf numFmtId="0" fontId="2" fillId="0" borderId="5" xfId="26" applyFont="1" applyBorder="1"/>
    <xf numFmtId="0" fontId="3" fillId="0" borderId="5" xfId="26" applyBorder="1"/>
    <xf numFmtId="0" fontId="2" fillId="0" borderId="2" xfId="26" applyFont="1" applyBorder="1"/>
    <xf numFmtId="0" fontId="2" fillId="0" borderId="3" xfId="26" applyFont="1" applyBorder="1"/>
    <xf numFmtId="0" fontId="6" fillId="0" borderId="2" xfId="26" applyFont="1" applyBorder="1"/>
    <xf numFmtId="0" fontId="6" fillId="0" borderId="3" xfId="26" applyFont="1" applyBorder="1"/>
    <xf numFmtId="0" fontId="6" fillId="0" borderId="5" xfId="26" applyFont="1" applyBorder="1"/>
    <xf numFmtId="0" fontId="6" fillId="0" borderId="2" xfId="26" applyFont="1" applyBorder="1" applyAlignment="1" applyProtection="1">
      <alignment horizontal="left"/>
    </xf>
    <xf numFmtId="0" fontId="6" fillId="0" borderId="3" xfId="26" applyFont="1" applyBorder="1" applyProtection="1"/>
    <xf numFmtId="0" fontId="7" fillId="0" borderId="5" xfId="26" applyFont="1" applyBorder="1"/>
    <xf numFmtId="0" fontId="7" fillId="0" borderId="0" xfId="26" applyFont="1"/>
    <xf numFmtId="0" fontId="7" fillId="0" borderId="2" xfId="26" applyFont="1" applyBorder="1"/>
    <xf numFmtId="0" fontId="7" fillId="0" borderId="2" xfId="26" applyFont="1" applyBorder="1" applyAlignment="1" applyProtection="1">
      <alignment horizontal="left"/>
    </xf>
    <xf numFmtId="0" fontId="7" fillId="0" borderId="3" xfId="26" applyFont="1" applyBorder="1" applyProtection="1"/>
    <xf numFmtId="0" fontId="7" fillId="0" borderId="3" xfId="26" applyFont="1" applyBorder="1"/>
    <xf numFmtId="0" fontId="7" fillId="0" borderId="13" xfId="26" applyFont="1" applyBorder="1"/>
    <xf numFmtId="0" fontId="7" fillId="0" borderId="10" xfId="26" applyFont="1" applyBorder="1"/>
    <xf numFmtId="0" fontId="3" fillId="0" borderId="10" xfId="26" applyBorder="1"/>
    <xf numFmtId="0" fontId="7" fillId="2" borderId="2" xfId="26" applyFont="1" applyFill="1" applyBorder="1" applyAlignment="1" applyProtection="1">
      <alignment horizontal="left"/>
    </xf>
    <xf numFmtId="0" fontId="7" fillId="2" borderId="3" xfId="26" applyFont="1" applyFill="1" applyBorder="1" applyProtection="1"/>
    <xf numFmtId="0" fontId="7" fillId="2" borderId="5" xfId="26" applyFont="1" applyFill="1" applyBorder="1"/>
    <xf numFmtId="0" fontId="7" fillId="5" borderId="2" xfId="26" applyFont="1" applyFill="1" applyBorder="1"/>
    <xf numFmtId="0" fontId="7" fillId="5" borderId="3" xfId="26" applyFont="1" applyFill="1" applyBorder="1"/>
    <xf numFmtId="0" fontId="7" fillId="5" borderId="5" xfId="26" applyFont="1" applyFill="1" applyBorder="1"/>
    <xf numFmtId="0" fontId="3" fillId="5" borderId="5" xfId="26" applyFill="1" applyBorder="1"/>
    <xf numFmtId="0" fontId="7" fillId="5" borderId="2" xfId="26" applyFont="1" applyFill="1" applyBorder="1" applyAlignment="1" applyProtection="1">
      <alignment horizontal="left"/>
    </xf>
    <xf numFmtId="0" fontId="7" fillId="2" borderId="3" xfId="26" applyFont="1" applyFill="1" applyBorder="1"/>
    <xf numFmtId="0" fontId="7" fillId="2" borderId="2" xfId="26" applyFont="1" applyFill="1" applyBorder="1"/>
    <xf numFmtId="0" fontId="3" fillId="0" borderId="3" xfId="26" applyBorder="1"/>
    <xf numFmtId="0" fontId="2" fillId="0" borderId="0" xfId="27" applyFont="1" applyAlignment="1" applyProtection="1">
      <alignment horizontal="left"/>
    </xf>
    <xf numFmtId="0" fontId="3" fillId="0" borderId="0" xfId="27"/>
    <xf numFmtId="0" fontId="2" fillId="0" borderId="0" xfId="27" applyFont="1"/>
    <xf numFmtId="0" fontId="3" fillId="2" borderId="11" xfId="27" applyFill="1" applyBorder="1"/>
    <xf numFmtId="0" fontId="2" fillId="2" borderId="7" xfId="27" applyFont="1" applyFill="1" applyBorder="1"/>
    <xf numFmtId="0" fontId="3" fillId="2" borderId="7" xfId="27" applyFill="1" applyBorder="1"/>
    <xf numFmtId="0" fontId="3" fillId="2" borderId="1" xfId="27" applyFill="1" applyBorder="1"/>
    <xf numFmtId="0" fontId="2" fillId="2" borderId="10" xfId="27" applyFont="1" applyFill="1" applyBorder="1" applyAlignment="1" applyProtection="1">
      <alignment horizontal="left"/>
    </xf>
    <xf numFmtId="0" fontId="2" fillId="2" borderId="10" xfId="27" applyFont="1" applyFill="1" applyBorder="1" applyAlignment="1" applyProtection="1">
      <alignment horizontal="center"/>
    </xf>
    <xf numFmtId="0" fontId="3" fillId="2" borderId="10" xfId="27" applyFill="1" applyBorder="1"/>
    <xf numFmtId="0" fontId="2" fillId="2" borderId="10" xfId="27" applyFont="1" applyFill="1" applyBorder="1"/>
    <xf numFmtId="0" fontId="3" fillId="2" borderId="4" xfId="27" applyFill="1" applyBorder="1"/>
    <xf numFmtId="0" fontId="2" fillId="2" borderId="5" xfId="27" applyFont="1" applyFill="1" applyBorder="1"/>
    <xf numFmtId="0" fontId="3" fillId="2" borderId="5" xfId="27" applyFill="1" applyBorder="1"/>
    <xf numFmtId="0" fontId="3" fillId="0" borderId="4" xfId="27" applyBorder="1"/>
    <xf numFmtId="0" fontId="2" fillId="0" borderId="5" xfId="27" applyFont="1" applyBorder="1" applyAlignment="1" applyProtection="1">
      <alignment horizontal="left"/>
    </xf>
    <xf numFmtId="0" fontId="2" fillId="0" borderId="5" xfId="27" applyFont="1" applyBorder="1" applyProtection="1"/>
    <xf numFmtId="0" fontId="3" fillId="0" borderId="5" xfId="27" applyBorder="1"/>
    <xf numFmtId="0" fontId="2" fillId="0" borderId="5" xfId="27" applyFont="1" applyBorder="1"/>
    <xf numFmtId="0" fontId="7" fillId="0" borderId="5" xfId="27" applyFont="1" applyBorder="1"/>
    <xf numFmtId="0" fontId="7" fillId="0" borderId="5" xfId="27" applyFont="1" applyBorder="1" applyAlignment="1" applyProtection="1">
      <alignment horizontal="left"/>
    </xf>
    <xf numFmtId="0" fontId="7" fillId="0" borderId="5" xfId="27" applyFont="1" applyBorder="1" applyProtection="1"/>
    <xf numFmtId="0" fontId="6" fillId="0" borderId="5" xfId="27" applyFont="1" applyBorder="1" applyAlignment="1" applyProtection="1">
      <alignment horizontal="left"/>
    </xf>
    <xf numFmtId="0" fontId="6" fillId="0" borderId="5" xfId="27" applyFont="1" applyBorder="1" applyProtection="1"/>
    <xf numFmtId="0" fontId="6" fillId="0" borderId="5" xfId="27" applyFont="1" applyBorder="1"/>
    <xf numFmtId="0" fontId="7" fillId="2" borderId="5" xfId="27" applyFont="1" applyFill="1" applyBorder="1" applyAlignment="1" applyProtection="1">
      <alignment horizontal="left"/>
    </xf>
    <xf numFmtId="0" fontId="7" fillId="2" borderId="5" xfId="27" applyFont="1" applyFill="1" applyBorder="1"/>
    <xf numFmtId="0" fontId="3" fillId="8" borderId="5" xfId="27" applyFill="1" applyBorder="1"/>
    <xf numFmtId="0" fontId="7" fillId="2" borderId="5" xfId="27" applyFont="1" applyFill="1" applyBorder="1" applyProtection="1"/>
    <xf numFmtId="0" fontId="3" fillId="5" borderId="4" xfId="27" applyFill="1" applyBorder="1"/>
    <xf numFmtId="0" fontId="7" fillId="5" borderId="5" xfId="27" applyFont="1" applyFill="1" applyBorder="1"/>
    <xf numFmtId="0" fontId="3" fillId="5" borderId="5" xfId="27" applyFill="1" applyBorder="1"/>
    <xf numFmtId="0" fontId="2" fillId="0" borderId="4" xfId="27" applyFont="1" applyBorder="1"/>
    <xf numFmtId="0" fontId="3" fillId="3" borderId="4" xfId="27" applyFill="1" applyBorder="1"/>
    <xf numFmtId="0" fontId="7" fillId="3" borderId="5" xfId="27" applyFont="1" applyFill="1" applyBorder="1"/>
    <xf numFmtId="0" fontId="3" fillId="7" borderId="5" xfId="27" applyFill="1" applyBorder="1"/>
    <xf numFmtId="0" fontId="3" fillId="0" borderId="1" xfId="27" applyBorder="1"/>
    <xf numFmtId="0" fontId="7" fillId="0" borderId="10" xfId="27" applyFont="1" applyBorder="1" applyAlignment="1" applyProtection="1">
      <alignment horizontal="left"/>
    </xf>
    <xf numFmtId="0" fontId="7" fillId="0" borderId="10" xfId="27" applyFont="1" applyBorder="1" applyProtection="1"/>
    <xf numFmtId="0" fontId="7" fillId="0" borderId="10" xfId="27" applyFont="1" applyBorder="1"/>
    <xf numFmtId="0" fontId="3" fillId="0" borderId="10" xfId="27" applyBorder="1"/>
    <xf numFmtId="0" fontId="7" fillId="0" borderId="0" xfId="27" applyFont="1"/>
    <xf numFmtId="0" fontId="3" fillId="0" borderId="0" xfId="27" applyAlignment="1" applyProtection="1">
      <alignment horizontal="left"/>
    </xf>
    <xf numFmtId="0" fontId="2" fillId="0" borderId="0" xfId="28" applyFont="1" applyAlignment="1" applyProtection="1">
      <alignment horizontal="left"/>
    </xf>
    <xf numFmtId="0" fontId="9" fillId="0" borderId="0" xfId="28"/>
    <xf numFmtId="0" fontId="10" fillId="0" borderId="0" xfId="28" applyFont="1"/>
    <xf numFmtId="0" fontId="2" fillId="0" borderId="0" xfId="28" applyFont="1"/>
    <xf numFmtId="0" fontId="9" fillId="2" borderId="11" xfId="28" applyFill="1" applyBorder="1"/>
    <xf numFmtId="0" fontId="2" fillId="2" borderId="11" xfId="28" applyFont="1" applyFill="1" applyBorder="1" applyAlignment="1" applyProtection="1">
      <alignment horizontal="left"/>
    </xf>
    <xf numFmtId="0" fontId="10" fillId="2" borderId="8" xfId="28" applyFont="1" applyFill="1" applyBorder="1"/>
    <xf numFmtId="0" fontId="10" fillId="2" borderId="11" xfId="28" applyFont="1" applyFill="1" applyBorder="1" applyAlignment="1" applyProtection="1">
      <alignment horizontal="left"/>
    </xf>
    <xf numFmtId="0" fontId="2" fillId="2" borderId="8" xfId="28" applyFont="1" applyFill="1" applyBorder="1"/>
    <xf numFmtId="0" fontId="2" fillId="2" borderId="1" xfId="28" applyFont="1" applyFill="1" applyBorder="1" applyAlignment="1" applyProtection="1">
      <alignment horizontal="left"/>
    </xf>
    <xf numFmtId="0" fontId="6" fillId="2" borderId="11" xfId="28" applyFont="1" applyFill="1" applyBorder="1" applyAlignment="1" applyProtection="1">
      <alignment horizontal="left"/>
    </xf>
    <xf numFmtId="0" fontId="6" fillId="2" borderId="8" xfId="28" applyFont="1" applyFill="1" applyBorder="1"/>
    <xf numFmtId="0" fontId="7" fillId="0" borderId="0" xfId="28" applyFont="1"/>
    <xf numFmtId="0" fontId="10" fillId="2" borderId="4" xfId="28" applyFont="1" applyFill="1" applyBorder="1"/>
    <xf numFmtId="0" fontId="6" fillId="2" borderId="4" xfId="28" applyFont="1" applyFill="1" applyBorder="1" applyAlignment="1" applyProtection="1">
      <alignment horizontal="left"/>
    </xf>
    <xf numFmtId="0" fontId="6" fillId="2" borderId="12" xfId="28" applyFont="1" applyFill="1" applyBorder="1" applyAlignment="1" applyProtection="1">
      <alignment horizontal="left"/>
    </xf>
    <xf numFmtId="0" fontId="9" fillId="0" borderId="1" xfId="28" applyBorder="1"/>
    <xf numFmtId="0" fontId="2" fillId="0" borderId="12" xfId="28" applyFont="1" applyBorder="1" applyAlignment="1" applyProtection="1">
      <alignment horizontal="left"/>
    </xf>
    <xf numFmtId="0" fontId="2" fillId="0" borderId="12" xfId="28" applyFont="1" applyBorder="1" applyProtection="1"/>
    <xf numFmtId="187" fontId="2" fillId="0" borderId="12" xfId="28" applyNumberFormat="1" applyFont="1" applyBorder="1" applyProtection="1"/>
    <xf numFmtId="187" fontId="2" fillId="0" borderId="4" xfId="28" applyNumberFormat="1" applyFont="1" applyBorder="1" applyProtection="1"/>
    <xf numFmtId="0" fontId="5" fillId="0" borderId="4" xfId="28" applyFont="1" applyBorder="1" applyAlignment="1" applyProtection="1">
      <alignment horizontal="left"/>
    </xf>
    <xf numFmtId="0" fontId="5" fillId="0" borderId="4" xfId="28" applyFont="1" applyBorder="1" applyProtection="1"/>
    <xf numFmtId="0" fontId="46" fillId="0" borderId="4" xfId="28" applyFont="1" applyBorder="1"/>
    <xf numFmtId="0" fontId="46" fillId="0" borderId="4" xfId="28" applyFont="1" applyBorder="1" applyAlignment="1" applyProtection="1">
      <alignment horizontal="left"/>
    </xf>
    <xf numFmtId="0" fontId="46" fillId="0" borderId="4" xfId="28" applyFont="1" applyBorder="1" applyProtection="1"/>
    <xf numFmtId="0" fontId="46" fillId="0" borderId="1" xfId="28" applyFont="1" applyBorder="1"/>
    <xf numFmtId="187" fontId="46" fillId="0" borderId="4" xfId="28" applyNumberFormat="1" applyFont="1" applyBorder="1" applyProtection="1"/>
    <xf numFmtId="0" fontId="46" fillId="0" borderId="0" xfId="28" applyFont="1"/>
    <xf numFmtId="0" fontId="2" fillId="0" borderId="4" xfId="28" applyFont="1" applyBorder="1" applyAlignment="1" applyProtection="1">
      <alignment horizontal="left"/>
    </xf>
    <xf numFmtId="0" fontId="2" fillId="0" borderId="4" xfId="28" applyFont="1" applyBorder="1" applyProtection="1"/>
    <xf numFmtId="0" fontId="3" fillId="0" borderId="0" xfId="28" applyFont="1"/>
    <xf numFmtId="187" fontId="9" fillId="0" borderId="1" xfId="28" applyNumberFormat="1" applyBorder="1" applyProtection="1"/>
    <xf numFmtId="187" fontId="9" fillId="0" borderId="0" xfId="28" applyNumberFormat="1" applyProtection="1"/>
    <xf numFmtId="0" fontId="9" fillId="0" borderId="0" xfId="28" applyAlignment="1" applyProtection="1">
      <alignment horizontal="left"/>
    </xf>
    <xf numFmtId="186" fontId="6" fillId="0" borderId="0" xfId="29" applyFont="1" applyAlignment="1" applyProtection="1">
      <alignment horizontal="left"/>
    </xf>
    <xf numFmtId="186" fontId="6" fillId="0" borderId="0" xfId="29" applyFont="1"/>
    <xf numFmtId="186" fontId="7" fillId="0" borderId="0" xfId="29"/>
    <xf numFmtId="186" fontId="7" fillId="0" borderId="0" xfId="29" applyAlignment="1" applyProtection="1">
      <alignment horizontal="left"/>
    </xf>
    <xf numFmtId="186" fontId="41" fillId="0" borderId="0" xfId="29" applyFont="1"/>
    <xf numFmtId="186" fontId="36" fillId="0" borderId="0" xfId="29" applyFont="1"/>
    <xf numFmtId="186" fontId="62" fillId="0" borderId="0" xfId="29" applyFont="1"/>
    <xf numFmtId="186" fontId="6" fillId="2" borderId="14" xfId="29" applyFont="1" applyFill="1" applyBorder="1"/>
    <xf numFmtId="186" fontId="6" fillId="2" borderId="8" xfId="29" applyFont="1" applyFill="1" applyBorder="1" applyAlignment="1" applyProtection="1">
      <alignment horizontal="left"/>
    </xf>
    <xf numFmtId="186" fontId="6" fillId="2" borderId="8" xfId="29" applyFont="1" applyFill="1" applyBorder="1"/>
    <xf numFmtId="186" fontId="6" fillId="2" borderId="7" xfId="29" applyFont="1" applyFill="1" applyBorder="1"/>
    <xf numFmtId="186" fontId="6" fillId="2" borderId="7" xfId="29" applyFont="1" applyFill="1" applyBorder="1" applyAlignment="1" applyProtection="1">
      <alignment horizontal="left"/>
    </xf>
    <xf numFmtId="186" fontId="6" fillId="2" borderId="13" xfId="29" applyFont="1" applyFill="1" applyBorder="1" applyAlignment="1" applyProtection="1">
      <alignment horizontal="left"/>
    </xf>
    <xf numFmtId="186" fontId="6" fillId="2" borderId="7" xfId="29" applyFont="1" applyFill="1" applyBorder="1" applyAlignment="1" applyProtection="1">
      <alignment horizontal="center"/>
    </xf>
    <xf numFmtId="186" fontId="6" fillId="2" borderId="13" xfId="29" applyFont="1" applyFill="1" applyBorder="1"/>
    <xf numFmtId="186" fontId="6" fillId="2" borderId="10" xfId="29" applyFont="1" applyFill="1" applyBorder="1" applyAlignment="1" applyProtection="1">
      <alignment horizontal="center"/>
    </xf>
    <xf numFmtId="186" fontId="6" fillId="2" borderId="10" xfId="29" applyFont="1" applyFill="1" applyBorder="1" applyAlignment="1" applyProtection="1">
      <alignment horizontal="left"/>
    </xf>
    <xf numFmtId="186" fontId="6" fillId="0" borderId="14" xfId="29" applyFont="1" applyBorder="1"/>
    <xf numFmtId="186" fontId="6" fillId="0" borderId="7" xfId="29" applyFont="1" applyBorder="1"/>
    <xf numFmtId="186" fontId="7" fillId="0" borderId="0" xfId="29" applyAlignment="1" applyProtection="1">
      <alignment horizontal="center"/>
    </xf>
    <xf numFmtId="186" fontId="6" fillId="0" borderId="2" xfId="29" applyFont="1" applyBorder="1" applyAlignment="1" applyProtection="1">
      <alignment horizontal="left"/>
    </xf>
    <xf numFmtId="186" fontId="6" fillId="0" borderId="5" xfId="29" applyFont="1" applyBorder="1" applyProtection="1"/>
    <xf numFmtId="187" fontId="6" fillId="0" borderId="5" xfId="29" applyNumberFormat="1" applyFont="1" applyBorder="1" applyProtection="1"/>
    <xf numFmtId="186" fontId="6" fillId="0" borderId="5" xfId="29" applyFont="1" applyBorder="1"/>
    <xf numFmtId="186" fontId="36" fillId="0" borderId="2" xfId="29" applyFont="1" applyBorder="1" applyAlignment="1" applyProtection="1">
      <alignment horizontal="left"/>
    </xf>
    <xf numFmtId="186" fontId="36" fillId="0" borderId="5" xfId="29" applyFont="1" applyBorder="1" applyProtection="1"/>
    <xf numFmtId="186" fontId="36" fillId="0" borderId="5" xfId="29" applyFont="1" applyBorder="1"/>
    <xf numFmtId="186" fontId="36" fillId="0" borderId="5" xfId="29" applyNumberFormat="1" applyFont="1" applyBorder="1" applyProtection="1"/>
    <xf numFmtId="187" fontId="36" fillId="0" borderId="5" xfId="29" applyNumberFormat="1" applyFont="1" applyBorder="1" applyProtection="1"/>
    <xf numFmtId="187" fontId="7" fillId="0" borderId="0" xfId="29" applyNumberFormat="1" applyAlignment="1" applyProtection="1">
      <alignment horizontal="left"/>
    </xf>
    <xf numFmtId="187" fontId="7" fillId="0" borderId="0" xfId="29" applyNumberFormat="1" applyProtection="1"/>
    <xf numFmtId="189" fontId="7" fillId="0" borderId="0" xfId="29" applyNumberFormat="1" applyProtection="1"/>
    <xf numFmtId="188" fontId="7" fillId="0" borderId="0" xfId="29" applyNumberFormat="1" applyProtection="1"/>
    <xf numFmtId="186" fontId="7" fillId="0" borderId="0" xfId="29" applyNumberFormat="1" applyProtection="1"/>
    <xf numFmtId="186" fontId="36" fillId="0" borderId="13" xfId="29" applyFont="1" applyBorder="1"/>
    <xf numFmtId="186" fontId="36" fillId="0" borderId="10" xfId="29" applyFont="1" applyBorder="1" applyAlignment="1" applyProtection="1">
      <alignment horizontal="left"/>
    </xf>
    <xf numFmtId="186" fontId="36" fillId="0" borderId="10" xfId="29" applyFont="1" applyBorder="1"/>
    <xf numFmtId="187" fontId="36" fillId="0" borderId="10" xfId="29" applyNumberFormat="1" applyFont="1" applyBorder="1" applyProtection="1"/>
    <xf numFmtId="186" fontId="7" fillId="0" borderId="13" xfId="29" applyBorder="1"/>
    <xf numFmtId="186" fontId="7" fillId="0" borderId="10" xfId="29" applyBorder="1"/>
    <xf numFmtId="187" fontId="7" fillId="0" borderId="10" xfId="29" applyNumberFormat="1" applyBorder="1" applyProtection="1"/>
    <xf numFmtId="186" fontId="36" fillId="0" borderId="13" xfId="29" applyFont="1" applyBorder="1" applyAlignment="1" applyProtection="1">
      <alignment horizontal="left"/>
    </xf>
    <xf numFmtId="186" fontId="36" fillId="0" borderId="10" xfId="29" applyFont="1" applyBorder="1" applyProtection="1"/>
    <xf numFmtId="186" fontId="36" fillId="0" borderId="10" xfId="29" applyNumberFormat="1" applyFont="1" applyBorder="1" applyProtection="1"/>
    <xf numFmtId="186" fontId="7" fillId="0" borderId="8" xfId="29" applyBorder="1"/>
    <xf numFmtId="187" fontId="7" fillId="0" borderId="8" xfId="29" applyNumberFormat="1" applyBorder="1" applyProtection="1"/>
    <xf numFmtId="186" fontId="2" fillId="0" borderId="0" xfId="30" applyFont="1" applyAlignment="1" applyProtection="1">
      <alignment horizontal="left"/>
    </xf>
    <xf numFmtId="186" fontId="6" fillId="0" borderId="0" xfId="30" applyFont="1"/>
    <xf numFmtId="186" fontId="7" fillId="0" borderId="0" xfId="30" applyFont="1"/>
    <xf numFmtId="186" fontId="3" fillId="0" borderId="0" xfId="30"/>
    <xf numFmtId="186" fontId="2" fillId="0" borderId="0" xfId="30" applyFont="1"/>
    <xf numFmtId="186" fontId="6" fillId="0" borderId="0" xfId="30" applyFont="1" applyAlignment="1" applyProtection="1">
      <alignment horizontal="left"/>
    </xf>
    <xf numFmtId="186" fontId="3" fillId="0" borderId="0" xfId="30" applyAlignment="1" applyProtection="1">
      <alignment horizontal="left"/>
    </xf>
    <xf numFmtId="186" fontId="2" fillId="4" borderId="7" xfId="30" applyFont="1" applyFill="1" applyBorder="1"/>
    <xf numFmtId="186" fontId="2" fillId="4" borderId="8" xfId="30" applyFont="1" applyFill="1" applyBorder="1"/>
    <xf numFmtId="186" fontId="3" fillId="4" borderId="8" xfId="30" applyFill="1" applyBorder="1"/>
    <xf numFmtId="186" fontId="3" fillId="4" borderId="7" xfId="30" applyFill="1" applyBorder="1"/>
    <xf numFmtId="186" fontId="2" fillId="2" borderId="7" xfId="30" applyFont="1" applyFill="1" applyBorder="1"/>
    <xf numFmtId="186" fontId="2" fillId="2" borderId="7" xfId="30" applyFont="1" applyFill="1" applyBorder="1" applyAlignment="1" applyProtection="1">
      <alignment horizontal="center"/>
    </xf>
    <xf numFmtId="186" fontId="3" fillId="2" borderId="9" xfId="30" applyFill="1" applyBorder="1"/>
    <xf numFmtId="186" fontId="2" fillId="2" borderId="9" xfId="30" applyFont="1" applyFill="1" applyBorder="1"/>
    <xf numFmtId="186" fontId="2" fillId="2" borderId="9" xfId="30" applyFont="1" applyFill="1" applyBorder="1" applyAlignment="1" applyProtection="1">
      <alignment horizontal="left"/>
    </xf>
    <xf numFmtId="186" fontId="2" fillId="2" borderId="11" xfId="30" applyFont="1" applyFill="1" applyBorder="1"/>
    <xf numFmtId="186" fontId="3" fillId="2" borderId="8" xfId="30" applyFill="1" applyBorder="1"/>
    <xf numFmtId="186" fontId="2" fillId="2" borderId="6" xfId="30" applyFont="1" applyFill="1" applyBorder="1"/>
    <xf numFmtId="186" fontId="6" fillId="2" borderId="7" xfId="30" applyFont="1" applyFill="1" applyBorder="1"/>
    <xf numFmtId="186" fontId="6" fillId="2" borderId="7" xfId="30" applyFont="1" applyFill="1" applyBorder="1" applyAlignment="1" applyProtection="1">
      <alignment horizontal="left"/>
    </xf>
    <xf numFmtId="186" fontId="2" fillId="2" borderId="10" xfId="30" applyFont="1" applyFill="1" applyBorder="1" applyAlignment="1" applyProtection="1">
      <alignment horizontal="left"/>
    </xf>
    <xf numFmtId="186" fontId="2" fillId="2" borderId="10" xfId="30" applyFont="1" applyFill="1" applyBorder="1" applyAlignment="1" applyProtection="1">
      <alignment horizontal="center"/>
    </xf>
    <xf numFmtId="186" fontId="2" fillId="2" borderId="10" xfId="30" applyFont="1" applyFill="1" applyBorder="1"/>
    <xf numFmtId="186" fontId="6" fillId="2" borderId="10" xfId="30" applyFont="1" applyFill="1" applyBorder="1" applyAlignment="1" applyProtection="1">
      <alignment horizontal="left"/>
    </xf>
    <xf numFmtId="186" fontId="6" fillId="2" borderId="10" xfId="30" applyFont="1" applyFill="1" applyBorder="1"/>
    <xf numFmtId="186" fontId="6" fillId="2" borderId="8" xfId="30" applyFont="1" applyFill="1" applyBorder="1"/>
    <xf numFmtId="186" fontId="6" fillId="2" borderId="14" xfId="30" applyFont="1" applyFill="1" applyBorder="1" applyAlignment="1" applyProtection="1">
      <alignment horizontal="left"/>
    </xf>
    <xf numFmtId="186" fontId="2" fillId="2" borderId="5" xfId="30" applyFont="1" applyFill="1" applyBorder="1"/>
    <xf numFmtId="186" fontId="2" fillId="2" borderId="5" xfId="30" applyFont="1" applyFill="1" applyBorder="1" applyAlignment="1" applyProtection="1">
      <alignment horizontal="left"/>
    </xf>
    <xf numFmtId="186" fontId="2" fillId="2" borderId="5" xfId="30" applyFont="1" applyFill="1" applyBorder="1" applyAlignment="1" applyProtection="1">
      <alignment horizontal="center"/>
    </xf>
    <xf numFmtId="186" fontId="6" fillId="2" borderId="5" xfId="30" applyFont="1" applyFill="1" applyBorder="1" applyAlignment="1" applyProtection="1">
      <alignment horizontal="left"/>
    </xf>
    <xf numFmtId="186" fontId="6" fillId="2" borderId="5" xfId="30" applyFont="1" applyFill="1" applyBorder="1" applyAlignment="1" applyProtection="1">
      <alignment horizontal="center"/>
    </xf>
    <xf numFmtId="186" fontId="6" fillId="2" borderId="3" xfId="30" applyFont="1" applyFill="1" applyBorder="1" applyAlignment="1" applyProtection="1">
      <alignment horizontal="center"/>
    </xf>
    <xf numFmtId="186" fontId="6" fillId="2" borderId="2" xfId="30" applyFont="1" applyFill="1" applyBorder="1"/>
    <xf numFmtId="186" fontId="3" fillId="2" borderId="10" xfId="30" applyFill="1" applyBorder="1"/>
    <xf numFmtId="186" fontId="3" fillId="0" borderId="7" xfId="30" applyBorder="1"/>
    <xf numFmtId="186" fontId="3" fillId="0" borderId="8" xfId="30" applyBorder="1"/>
    <xf numFmtId="186" fontId="3" fillId="0" borderId="14" xfId="30" applyBorder="1"/>
    <xf numFmtId="186" fontId="3" fillId="0" borderId="10" xfId="30" applyBorder="1"/>
    <xf numFmtId="186" fontId="2" fillId="0" borderId="5" xfId="30" applyFont="1" applyBorder="1" applyAlignment="1" applyProtection="1">
      <alignment horizontal="left"/>
    </xf>
    <xf numFmtId="186" fontId="2" fillId="0" borderId="5" xfId="30" applyFont="1" applyBorder="1" applyProtection="1"/>
    <xf numFmtId="187" fontId="2" fillId="0" borderId="5" xfId="30" applyNumberFormat="1" applyFont="1" applyBorder="1" applyProtection="1"/>
    <xf numFmtId="187" fontId="2" fillId="0" borderId="3" xfId="30" applyNumberFormat="1" applyFont="1" applyBorder="1" applyProtection="1"/>
    <xf numFmtId="186" fontId="2" fillId="0" borderId="2" xfId="30" applyFont="1" applyBorder="1" applyProtection="1"/>
    <xf numFmtId="186" fontId="3" fillId="0" borderId="5" xfId="30" applyBorder="1" applyProtection="1"/>
    <xf numFmtId="186" fontId="3" fillId="0" borderId="5" xfId="30" applyBorder="1"/>
    <xf numFmtId="187" fontId="3" fillId="0" borderId="5" xfId="30" applyNumberFormat="1" applyBorder="1" applyProtection="1"/>
    <xf numFmtId="187" fontId="3" fillId="0" borderId="3" xfId="30" applyNumberFormat="1" applyBorder="1" applyProtection="1"/>
    <xf numFmtId="186" fontId="3" fillId="0" borderId="2" xfId="30" applyBorder="1"/>
    <xf numFmtId="186" fontId="3" fillId="0" borderId="5" xfId="30" applyNumberFormat="1" applyBorder="1" applyProtection="1"/>
    <xf numFmtId="187" fontId="3" fillId="0" borderId="0" xfId="30" applyNumberFormat="1" applyProtection="1"/>
    <xf numFmtId="186" fontId="3" fillId="0" borderId="0" xfId="30" applyNumberFormat="1" applyProtection="1"/>
    <xf numFmtId="186" fontId="7" fillId="0" borderId="5" xfId="30" applyFont="1" applyBorder="1" applyAlignment="1" applyProtection="1">
      <alignment horizontal="left"/>
    </xf>
    <xf numFmtId="186" fontId="7" fillId="0" borderId="5" xfId="30" applyFont="1" applyBorder="1" applyProtection="1"/>
    <xf numFmtId="187" fontId="7" fillId="0" borderId="5" xfId="30" applyNumberFormat="1" applyFont="1" applyBorder="1" applyProtection="1"/>
    <xf numFmtId="186" fontId="7" fillId="0" borderId="5" xfId="30" applyNumberFormat="1" applyFont="1" applyBorder="1" applyProtection="1"/>
    <xf numFmtId="186" fontId="7" fillId="0" borderId="5" xfId="30" applyFont="1" applyBorder="1"/>
    <xf numFmtId="187" fontId="7" fillId="0" borderId="3" xfId="30" applyNumberFormat="1" applyFont="1" applyBorder="1" applyProtection="1"/>
    <xf numFmtId="186" fontId="7" fillId="0" borderId="2" xfId="30" applyFont="1" applyBorder="1" applyProtection="1"/>
    <xf numFmtId="186" fontId="6" fillId="0" borderId="5" xfId="30" applyFont="1" applyBorder="1" applyAlignment="1" applyProtection="1">
      <alignment horizontal="left"/>
    </xf>
    <xf numFmtId="186" fontId="6" fillId="0" borderId="5" xfId="30" applyFont="1" applyBorder="1" applyProtection="1"/>
    <xf numFmtId="187" fontId="6" fillId="0" borderId="5" xfId="30" applyNumberFormat="1" applyFont="1" applyBorder="1" applyProtection="1"/>
    <xf numFmtId="186" fontId="6" fillId="0" borderId="5" xfId="30" applyFont="1" applyBorder="1"/>
    <xf numFmtId="187" fontId="6" fillId="0" borderId="3" xfId="30" applyNumberFormat="1" applyFont="1" applyBorder="1" applyProtection="1"/>
    <xf numFmtId="186" fontId="6" fillId="0" borderId="2" xfId="30" applyFont="1" applyBorder="1" applyProtection="1"/>
    <xf numFmtId="186" fontId="6" fillId="0" borderId="5" xfId="30" applyNumberFormat="1" applyFont="1" applyBorder="1" applyProtection="1"/>
    <xf numFmtId="186" fontId="7" fillId="2" borderId="5" xfId="30" applyFont="1" applyFill="1" applyBorder="1" applyAlignment="1" applyProtection="1">
      <alignment horizontal="left"/>
    </xf>
    <xf numFmtId="186" fontId="7" fillId="2" borderId="5" xfId="30" applyFont="1" applyFill="1" applyBorder="1" applyProtection="1"/>
    <xf numFmtId="187" fontId="7" fillId="2" borderId="5" xfId="30" applyNumberFormat="1" applyFont="1" applyFill="1" applyBorder="1" applyProtection="1"/>
    <xf numFmtId="186" fontId="7" fillId="2" borderId="5" xfId="30" applyFont="1" applyFill="1" applyBorder="1"/>
    <xf numFmtId="187" fontId="7" fillId="2" borderId="3" xfId="30" applyNumberFormat="1" applyFont="1" applyFill="1" applyBorder="1" applyProtection="1"/>
    <xf numFmtId="186" fontId="7" fillId="2" borderId="2" xfId="30" applyFont="1" applyFill="1" applyBorder="1" applyProtection="1"/>
    <xf numFmtId="186" fontId="7" fillId="2" borderId="3" xfId="30" applyFont="1" applyFill="1" applyBorder="1"/>
    <xf numFmtId="186" fontId="7" fillId="2" borderId="5" xfId="30" applyNumberFormat="1" applyFont="1" applyFill="1" applyBorder="1" applyProtection="1"/>
    <xf numFmtId="186" fontId="6" fillId="0" borderId="2" xfId="30" applyFont="1" applyBorder="1"/>
    <xf numFmtId="186" fontId="7" fillId="2" borderId="2" xfId="30" applyFont="1" applyFill="1" applyBorder="1"/>
    <xf numFmtId="186" fontId="7" fillId="0" borderId="10" xfId="30" applyNumberFormat="1" applyFont="1" applyBorder="1" applyProtection="1"/>
    <xf numFmtId="186" fontId="7" fillId="0" borderId="3" xfId="30" applyFont="1" applyBorder="1" applyProtection="1"/>
    <xf numFmtId="186" fontId="7" fillId="0" borderId="30" xfId="30" applyNumberFormat="1" applyFont="1" applyBorder="1" applyProtection="1"/>
    <xf numFmtId="186" fontId="7" fillId="0" borderId="3" xfId="30" applyFont="1" applyBorder="1"/>
    <xf numFmtId="186" fontId="3" fillId="0" borderId="0" xfId="30" applyNumberFormat="1" applyAlignment="1" applyProtection="1">
      <alignment horizontal="left"/>
    </xf>
    <xf numFmtId="187" fontId="7" fillId="0" borderId="0" xfId="30" applyNumberFormat="1" applyFont="1" applyProtection="1"/>
    <xf numFmtId="186" fontId="3" fillId="0" borderId="0" xfId="30" applyProtection="1"/>
    <xf numFmtId="188" fontId="2" fillId="0" borderId="0" xfId="31" applyFont="1" applyAlignment="1" applyProtection="1">
      <alignment horizontal="left"/>
    </xf>
    <xf numFmtId="188" fontId="6" fillId="0" borderId="0" xfId="31" applyFont="1"/>
    <xf numFmtId="188" fontId="7" fillId="0" borderId="0" xfId="31" applyFont="1"/>
    <xf numFmtId="188" fontId="3" fillId="0" borderId="0" xfId="31"/>
    <xf numFmtId="188" fontId="2" fillId="0" borderId="0" xfId="31" applyFont="1"/>
    <xf numFmtId="188" fontId="6" fillId="0" borderId="0" xfId="31" applyFont="1" applyAlignment="1" applyProtection="1">
      <alignment horizontal="left"/>
    </xf>
    <xf numFmtId="188" fontId="3" fillId="0" borderId="0" xfId="31" applyAlignment="1" applyProtection="1">
      <alignment horizontal="left"/>
    </xf>
    <xf numFmtId="188" fontId="2" fillId="4" borderId="7" xfId="31" applyFont="1" applyFill="1" applyBorder="1"/>
    <xf numFmtId="188" fontId="2" fillId="4" borderId="8" xfId="31" applyFont="1" applyFill="1" applyBorder="1"/>
    <xf numFmtId="188" fontId="3" fillId="4" borderId="8" xfId="31" applyFill="1" applyBorder="1"/>
    <xf numFmtId="188" fontId="3" fillId="4" borderId="7" xfId="31" applyFill="1" applyBorder="1"/>
    <xf numFmtId="188" fontId="2" fillId="2" borderId="28" xfId="31" applyFont="1" applyFill="1" applyBorder="1"/>
    <xf numFmtId="188" fontId="2" fillId="2" borderId="7" xfId="31" applyFont="1" applyFill="1" applyBorder="1"/>
    <xf numFmtId="188" fontId="3" fillId="2" borderId="8" xfId="31" applyFill="1" applyBorder="1"/>
    <xf numFmtId="188" fontId="2" fillId="2" borderId="8" xfId="31" applyFont="1" applyFill="1" applyBorder="1"/>
    <xf numFmtId="188" fontId="2" fillId="2" borderId="0" xfId="31" applyFont="1" applyFill="1"/>
    <xf numFmtId="188" fontId="3" fillId="2" borderId="7" xfId="31" applyFill="1" applyBorder="1"/>
    <xf numFmtId="188" fontId="2" fillId="2" borderId="34" xfId="31" applyFont="1" applyFill="1" applyBorder="1"/>
    <xf numFmtId="188" fontId="2" fillId="2" borderId="10" xfId="31" applyFont="1" applyFill="1" applyBorder="1" applyAlignment="1" applyProtection="1">
      <alignment horizontal="center"/>
    </xf>
    <xf numFmtId="188" fontId="3" fillId="2" borderId="3" xfId="31" applyFill="1" applyBorder="1"/>
    <xf numFmtId="188" fontId="2" fillId="2" borderId="3" xfId="31" applyFont="1" applyFill="1" applyBorder="1"/>
    <xf numFmtId="188" fontId="2" fillId="2" borderId="3" xfId="31" applyFont="1" applyFill="1" applyBorder="1" applyAlignment="1" applyProtection="1">
      <alignment horizontal="left"/>
    </xf>
    <xf numFmtId="188" fontId="2" fillId="2" borderId="1" xfId="31" applyFont="1" applyFill="1" applyBorder="1" applyAlignment="1" applyProtection="1">
      <alignment horizontal="left"/>
    </xf>
    <xf numFmtId="188" fontId="6" fillId="2" borderId="10" xfId="31" applyFont="1" applyFill="1" applyBorder="1"/>
    <xf numFmtId="188" fontId="2" fillId="2" borderId="10" xfId="31" applyFont="1" applyFill="1" applyBorder="1" applyAlignment="1" applyProtection="1">
      <alignment horizontal="left"/>
    </xf>
    <xf numFmtId="188" fontId="2" fillId="2" borderId="34" xfId="31" applyFont="1" applyFill="1" applyBorder="1" applyAlignment="1" applyProtection="1">
      <alignment horizontal="left"/>
    </xf>
    <xf numFmtId="188" fontId="2" fillId="2" borderId="10" xfId="31" applyFont="1" applyFill="1" applyBorder="1"/>
    <xf numFmtId="188" fontId="2" fillId="2" borderId="14" xfId="31" applyFont="1" applyFill="1" applyBorder="1" applyAlignment="1" applyProtection="1">
      <alignment horizontal="left"/>
    </xf>
    <xf numFmtId="188" fontId="2" fillId="2" borderId="29" xfId="31" applyFont="1" applyFill="1" applyBorder="1"/>
    <xf numFmtId="188" fontId="2" fillId="2" borderId="5" xfId="31" applyFont="1" applyFill="1" applyBorder="1"/>
    <xf numFmtId="188" fontId="2" fillId="2" borderId="5" xfId="31" applyFont="1" applyFill="1" applyBorder="1" applyAlignment="1" applyProtection="1">
      <alignment horizontal="left"/>
    </xf>
    <xf numFmtId="188" fontId="2" fillId="2" borderId="5" xfId="31" applyFont="1" applyFill="1" applyBorder="1" applyAlignment="1" applyProtection="1">
      <alignment horizontal="center"/>
    </xf>
    <xf numFmtId="188" fontId="2" fillId="2" borderId="3" xfId="31" applyFont="1" applyFill="1" applyBorder="1" applyAlignment="1" applyProtection="1">
      <alignment horizontal="center"/>
    </xf>
    <xf numFmtId="188" fontId="2" fillId="2" borderId="2" xfId="31" applyFont="1" applyFill="1" applyBorder="1"/>
    <xf numFmtId="188" fontId="3" fillId="2" borderId="10" xfId="31" applyFill="1" applyBorder="1" applyAlignment="1" applyProtection="1">
      <alignment horizontal="left"/>
    </xf>
    <xf numFmtId="188" fontId="3" fillId="0" borderId="10" xfId="31" applyBorder="1"/>
    <xf numFmtId="188" fontId="3" fillId="0" borderId="7" xfId="31" applyBorder="1"/>
    <xf numFmtId="188" fontId="3" fillId="0" borderId="8" xfId="31" applyBorder="1"/>
    <xf numFmtId="188" fontId="3" fillId="0" borderId="14" xfId="31" applyBorder="1"/>
    <xf numFmtId="188" fontId="2" fillId="0" borderId="5" xfId="31" applyFont="1" applyBorder="1" applyAlignment="1" applyProtection="1">
      <alignment horizontal="left"/>
    </xf>
    <xf numFmtId="186" fontId="2" fillId="0" borderId="5" xfId="31" applyNumberFormat="1" applyFont="1" applyBorder="1" applyProtection="1"/>
    <xf numFmtId="187" fontId="2" fillId="0" borderId="5" xfId="31" applyNumberFormat="1" applyFont="1" applyBorder="1" applyProtection="1"/>
    <xf numFmtId="188" fontId="2" fillId="0" borderId="5" xfId="31" applyFont="1" applyBorder="1" applyProtection="1"/>
    <xf numFmtId="188" fontId="2" fillId="0" borderId="5" xfId="31" applyFont="1" applyBorder="1"/>
    <xf numFmtId="188" fontId="3" fillId="0" borderId="5" xfId="31" applyBorder="1"/>
    <xf numFmtId="186" fontId="3" fillId="0" borderId="5" xfId="31" applyNumberFormat="1" applyBorder="1" applyProtection="1"/>
    <xf numFmtId="187" fontId="3" fillId="0" borderId="5" xfId="31" applyNumberFormat="1" applyBorder="1" applyProtection="1"/>
    <xf numFmtId="187" fontId="3" fillId="0" borderId="0" xfId="31" applyNumberFormat="1" applyProtection="1"/>
    <xf numFmtId="186" fontId="3" fillId="0" borderId="0" xfId="31" applyNumberFormat="1" applyProtection="1"/>
    <xf numFmtId="188" fontId="7" fillId="0" borderId="5" xfId="31" applyFont="1" applyBorder="1" applyAlignment="1" applyProtection="1">
      <alignment horizontal="left"/>
    </xf>
    <xf numFmtId="186" fontId="7" fillId="0" borderId="5" xfId="31" applyNumberFormat="1" applyFont="1" applyBorder="1" applyProtection="1"/>
    <xf numFmtId="187" fontId="7" fillId="0" borderId="5" xfId="31" applyNumberFormat="1" applyFont="1" applyBorder="1" applyProtection="1"/>
    <xf numFmtId="188" fontId="7" fillId="0" borderId="5" xfId="31" applyFont="1" applyBorder="1" applyProtection="1"/>
    <xf numFmtId="188" fontId="7" fillId="0" borderId="5" xfId="31" applyFont="1" applyBorder="1"/>
    <xf numFmtId="186" fontId="7" fillId="0" borderId="0" xfId="31" applyNumberFormat="1" applyFont="1" applyProtection="1"/>
    <xf numFmtId="186" fontId="3" fillId="0" borderId="0" xfId="31" applyNumberFormat="1" applyAlignment="1" applyProtection="1">
      <alignment horizontal="left"/>
    </xf>
    <xf numFmtId="188" fontId="3" fillId="0" borderId="0" xfId="31" applyProtection="1"/>
    <xf numFmtId="186" fontId="2" fillId="0" borderId="0" xfId="32" applyFont="1" applyAlignment="1" applyProtection="1">
      <alignment horizontal="left"/>
    </xf>
    <xf numFmtId="186" fontId="6" fillId="0" borderId="0" xfId="32" applyFont="1"/>
    <xf numFmtId="186" fontId="3" fillId="0" borderId="0" xfId="32"/>
    <xf numFmtId="186" fontId="2" fillId="0" borderId="0" xfId="32" applyFont="1"/>
    <xf numFmtId="186" fontId="6" fillId="0" borderId="0" xfId="32" applyFont="1" applyAlignment="1" applyProtection="1">
      <alignment horizontal="left"/>
    </xf>
    <xf numFmtId="186" fontId="3" fillId="0" borderId="0" xfId="32" applyAlignment="1" applyProtection="1">
      <alignment horizontal="left"/>
    </xf>
    <xf numFmtId="186" fontId="7" fillId="0" borderId="0" xfId="32" applyFont="1"/>
    <xf numFmtId="186" fontId="2" fillId="4" borderId="7" xfId="32" applyFont="1" applyFill="1" applyBorder="1"/>
    <xf numFmtId="186" fontId="2" fillId="4" borderId="8" xfId="32" applyFont="1" applyFill="1" applyBorder="1"/>
    <xf numFmtId="186" fontId="3" fillId="4" borderId="8" xfId="32" applyFill="1" applyBorder="1"/>
    <xf numFmtId="186" fontId="2" fillId="2" borderId="7" xfId="32" applyFont="1" applyFill="1" applyBorder="1"/>
    <xf numFmtId="186" fontId="2" fillId="2" borderId="7" xfId="32" applyFont="1" applyFill="1" applyBorder="1" applyAlignment="1" applyProtection="1">
      <alignment horizontal="center"/>
    </xf>
    <xf numFmtId="186" fontId="2" fillId="2" borderId="8" xfId="32" applyFont="1" applyFill="1" applyBorder="1" applyAlignment="1" applyProtection="1">
      <alignment horizontal="left"/>
    </xf>
    <xf numFmtId="186" fontId="2" fillId="2" borderId="9" xfId="32" applyFont="1" applyFill="1" applyBorder="1" applyAlignment="1" applyProtection="1">
      <alignment horizontal="left"/>
    </xf>
    <xf numFmtId="186" fontId="2" fillId="2" borderId="9" xfId="32" applyFont="1" applyFill="1" applyBorder="1"/>
    <xf numFmtId="186" fontId="2" fillId="2" borderId="11" xfId="32" applyFont="1" applyFill="1" applyBorder="1" applyAlignment="1" applyProtection="1">
      <alignment horizontal="left"/>
    </xf>
    <xf numFmtId="186" fontId="2" fillId="2" borderId="6" xfId="32" applyFont="1" applyFill="1" applyBorder="1"/>
    <xf numFmtId="186" fontId="2" fillId="2" borderId="10" xfId="32" applyFont="1" applyFill="1" applyBorder="1" applyAlignment="1" applyProtection="1">
      <alignment horizontal="left"/>
    </xf>
    <xf numFmtId="186" fontId="2" fillId="2" borderId="10" xfId="32" applyFont="1" applyFill="1" applyBorder="1" applyAlignment="1" applyProtection="1">
      <alignment horizontal="center"/>
    </xf>
    <xf numFmtId="186" fontId="2" fillId="2" borderId="7" xfId="32" applyFont="1" applyFill="1" applyBorder="1" applyAlignment="1" applyProtection="1">
      <alignment horizontal="left"/>
    </xf>
    <xf numFmtId="186" fontId="6" fillId="2" borderId="10" xfId="32" applyFont="1" applyFill="1" applyBorder="1" applyAlignment="1" applyProtection="1">
      <alignment horizontal="left"/>
    </xf>
    <xf numFmtId="186" fontId="6" fillId="2" borderId="14" xfId="32" applyFont="1" applyFill="1" applyBorder="1" applyAlignment="1" applyProtection="1">
      <alignment horizontal="left"/>
    </xf>
    <xf numFmtId="186" fontId="6" fillId="2" borderId="10" xfId="32" applyFont="1" applyFill="1" applyBorder="1" applyAlignment="1" applyProtection="1">
      <alignment horizontal="center"/>
    </xf>
    <xf numFmtId="186" fontId="6" fillId="2" borderId="10" xfId="32" applyFont="1" applyFill="1" applyBorder="1"/>
    <xf numFmtId="186" fontId="2" fillId="2" borderId="5" xfId="32" applyFont="1" applyFill="1" applyBorder="1"/>
    <xf numFmtId="186" fontId="6" fillId="2" borderId="5" xfId="32" applyFont="1" applyFill="1" applyBorder="1" applyAlignment="1" applyProtection="1">
      <alignment horizontal="left"/>
    </xf>
    <xf numFmtId="186" fontId="6" fillId="2" borderId="2" xfId="32" applyFont="1" applyFill="1" applyBorder="1"/>
    <xf numFmtId="186" fontId="6" fillId="2" borderId="5" xfId="32" applyFont="1" applyFill="1" applyBorder="1"/>
    <xf numFmtId="186" fontId="3" fillId="0" borderId="7" xfId="32" applyBorder="1"/>
    <xf numFmtId="186" fontId="3" fillId="0" borderId="14" xfId="32" applyBorder="1"/>
    <xf numFmtId="186" fontId="2" fillId="0" borderId="5" xfId="32" applyFont="1" applyBorder="1" applyAlignment="1" applyProtection="1">
      <alignment horizontal="left"/>
    </xf>
    <xf numFmtId="186" fontId="2" fillId="0" borderId="5" xfId="32" applyFont="1" applyBorder="1" applyProtection="1"/>
    <xf numFmtId="187" fontId="2" fillId="0" borderId="5" xfId="32" applyNumberFormat="1" applyFont="1" applyBorder="1" applyProtection="1"/>
    <xf numFmtId="186" fontId="2" fillId="0" borderId="2" xfId="32" applyFont="1" applyBorder="1" applyProtection="1"/>
    <xf numFmtId="186" fontId="2" fillId="0" borderId="5" xfId="32" applyFont="1" applyBorder="1"/>
    <xf numFmtId="186" fontId="3" fillId="0" borderId="5" xfId="32" applyBorder="1"/>
    <xf numFmtId="187" fontId="3" fillId="0" borderId="5" xfId="32" applyNumberFormat="1" applyBorder="1" applyProtection="1"/>
    <xf numFmtId="186" fontId="3" fillId="0" borderId="2" xfId="32" applyBorder="1"/>
    <xf numFmtId="187" fontId="3" fillId="0" borderId="0" xfId="32" applyNumberFormat="1" applyProtection="1"/>
    <xf numFmtId="186" fontId="3" fillId="0" borderId="0" xfId="32" applyNumberFormat="1" applyProtection="1"/>
    <xf numFmtId="186" fontId="7" fillId="0" borderId="5" xfId="32" applyFont="1" applyBorder="1" applyAlignment="1" applyProtection="1">
      <alignment horizontal="left"/>
    </xf>
    <xf numFmtId="186" fontId="7" fillId="0" borderId="5" xfId="32" applyFont="1" applyBorder="1" applyProtection="1"/>
    <xf numFmtId="187" fontId="7" fillId="0" borderId="5" xfId="32" applyNumberFormat="1" applyFont="1" applyBorder="1" applyProtection="1"/>
    <xf numFmtId="186" fontId="7" fillId="0" borderId="5" xfId="32" applyNumberFormat="1" applyFont="1" applyBorder="1" applyProtection="1"/>
    <xf numFmtId="186" fontId="7" fillId="0" borderId="5" xfId="32" applyFont="1" applyBorder="1"/>
    <xf numFmtId="186" fontId="7" fillId="0" borderId="2" xfId="32" applyFont="1" applyBorder="1" applyProtection="1"/>
    <xf numFmtId="186" fontId="6" fillId="0" borderId="5" xfId="32" applyFont="1" applyBorder="1" applyAlignment="1" applyProtection="1">
      <alignment horizontal="left"/>
    </xf>
    <xf numFmtId="186" fontId="6" fillId="0" borderId="5" xfId="32" applyFont="1" applyBorder="1" applyProtection="1"/>
    <xf numFmtId="187" fontId="6" fillId="0" borderId="5" xfId="32" applyNumberFormat="1" applyFont="1" applyBorder="1" applyProtection="1"/>
    <xf numFmtId="186" fontId="6" fillId="0" borderId="2" xfId="32" applyFont="1" applyBorder="1" applyProtection="1"/>
    <xf numFmtId="186" fontId="7" fillId="2" borderId="5" xfId="32" applyFont="1" applyFill="1" applyBorder="1" applyAlignment="1" applyProtection="1">
      <alignment horizontal="left"/>
    </xf>
    <xf numFmtId="186" fontId="7" fillId="2" borderId="5" xfId="32" applyFont="1" applyFill="1" applyBorder="1" applyProtection="1"/>
    <xf numFmtId="187" fontId="7" fillId="2" borderId="5" xfId="32" applyNumberFormat="1" applyFont="1" applyFill="1" applyBorder="1" applyProtection="1"/>
    <xf numFmtId="186" fontId="7" fillId="2" borderId="2" xfId="32" applyFont="1" applyFill="1" applyBorder="1" applyProtection="1"/>
    <xf numFmtId="186" fontId="7" fillId="5" borderId="5" xfId="32" applyFont="1" applyFill="1" applyBorder="1"/>
    <xf numFmtId="186" fontId="7" fillId="2" borderId="5" xfId="32" applyFont="1" applyFill="1" applyBorder="1"/>
    <xf numFmtId="186" fontId="6" fillId="0" borderId="5" xfId="32" applyFont="1" applyBorder="1"/>
    <xf numFmtId="186" fontId="7" fillId="2" borderId="5" xfId="32" applyNumberFormat="1" applyFont="1" applyFill="1" applyBorder="1" applyProtection="1"/>
    <xf numFmtId="186" fontId="7" fillId="2" borderId="2" xfId="32" applyFont="1" applyFill="1" applyBorder="1"/>
    <xf numFmtId="186" fontId="7" fillId="0" borderId="2" xfId="32" applyFont="1" applyBorder="1"/>
    <xf numFmtId="187" fontId="7" fillId="0" borderId="0" xfId="32" applyNumberFormat="1" applyFont="1" applyProtection="1"/>
    <xf numFmtId="186" fontId="7" fillId="0" borderId="0" xfId="32" applyNumberFormat="1" applyFont="1" applyProtection="1"/>
    <xf numFmtId="186" fontId="3" fillId="0" borderId="0" xfId="32" applyProtection="1"/>
    <xf numFmtId="186" fontId="2" fillId="0" borderId="0" xfId="33" applyFont="1" applyAlignment="1" applyProtection="1">
      <alignment horizontal="left"/>
    </xf>
    <xf numFmtId="186" fontId="6" fillId="0" borderId="0" xfId="33" applyFont="1"/>
    <xf numFmtId="186" fontId="3" fillId="0" borderId="0" xfId="33"/>
    <xf numFmtId="186" fontId="2" fillId="0" borderId="0" xfId="33" applyFont="1"/>
    <xf numFmtId="186" fontId="6" fillId="0" borderId="0" xfId="33" applyFont="1" applyAlignment="1" applyProtection="1">
      <alignment horizontal="left"/>
    </xf>
    <xf numFmtId="186" fontId="7" fillId="0" borderId="0" xfId="33" applyFont="1"/>
    <xf numFmtId="186" fontId="2" fillId="4" borderId="7" xfId="33" applyFont="1" applyFill="1" applyBorder="1"/>
    <xf numFmtId="186" fontId="2" fillId="4" borderId="8" xfId="33" applyFont="1" applyFill="1" applyBorder="1"/>
    <xf numFmtId="186" fontId="3" fillId="4" borderId="8" xfId="33" applyFill="1" applyBorder="1"/>
    <xf numFmtId="186" fontId="2" fillId="2" borderId="28" xfId="33" applyFont="1" applyFill="1" applyBorder="1"/>
    <xf numFmtId="186" fontId="2" fillId="2" borderId="7" xfId="33" applyFont="1" applyFill="1" applyBorder="1"/>
    <xf numFmtId="186" fontId="2" fillId="2" borderId="8" xfId="33" applyFont="1" applyFill="1" applyBorder="1"/>
    <xf numFmtId="186" fontId="3" fillId="2" borderId="7" xfId="33" applyFill="1" applyBorder="1"/>
    <xf numFmtId="186" fontId="3" fillId="2" borderId="8" xfId="33" applyFill="1" applyBorder="1"/>
    <xf numFmtId="186" fontId="2" fillId="2" borderId="34" xfId="33" applyFont="1" applyFill="1" applyBorder="1"/>
    <xf numFmtId="186" fontId="2" fillId="2" borderId="10" xfId="33" applyFont="1" applyFill="1" applyBorder="1" applyAlignment="1" applyProtection="1">
      <alignment horizontal="center"/>
    </xf>
    <xf numFmtId="186" fontId="2" fillId="2" borderId="3" xfId="33" applyFont="1" applyFill="1" applyBorder="1" applyAlignment="1" applyProtection="1">
      <alignment horizontal="left"/>
    </xf>
    <xf numFmtId="186" fontId="2" fillId="2" borderId="5" xfId="33" applyFont="1" applyFill="1" applyBorder="1"/>
    <xf numFmtId="186" fontId="2" fillId="2" borderId="3" xfId="33" applyFont="1" applyFill="1" applyBorder="1"/>
    <xf numFmtId="186" fontId="3" fillId="2" borderId="5" xfId="33" applyFill="1" applyBorder="1"/>
    <xf numFmtId="186" fontId="2" fillId="2" borderId="34" xfId="33" applyFont="1" applyFill="1" applyBorder="1" applyAlignment="1" applyProtection="1">
      <alignment horizontal="left"/>
    </xf>
    <xf numFmtId="186" fontId="2" fillId="2" borderId="10" xfId="33" applyFont="1" applyFill="1" applyBorder="1" applyAlignment="1" applyProtection="1">
      <alignment horizontal="left"/>
    </xf>
    <xf numFmtId="186" fontId="6" fillId="2" borderId="10" xfId="33" applyFont="1" applyFill="1" applyBorder="1" applyAlignment="1" applyProtection="1">
      <alignment horizontal="left"/>
    </xf>
    <xf numFmtId="186" fontId="2" fillId="2" borderId="29" xfId="33" applyFont="1" applyFill="1" applyBorder="1"/>
    <xf numFmtId="186" fontId="6" fillId="2" borderId="5" xfId="33" applyFont="1" applyFill="1" applyBorder="1" applyAlignment="1" applyProtection="1">
      <alignment horizontal="left"/>
    </xf>
    <xf numFmtId="186" fontId="3" fillId="0" borderId="10" xfId="33" applyBorder="1"/>
    <xf numFmtId="186" fontId="3" fillId="0" borderId="7" xfId="33" applyBorder="1"/>
    <xf numFmtId="186" fontId="2" fillId="0" borderId="5" xfId="33" applyFont="1" applyBorder="1" applyAlignment="1" applyProtection="1">
      <alignment horizontal="left"/>
    </xf>
    <xf numFmtId="186" fontId="2" fillId="0" borderId="5" xfId="33" applyFont="1" applyBorder="1" applyProtection="1"/>
    <xf numFmtId="187" fontId="2" fillId="0" borderId="5" xfId="33" applyNumberFormat="1" applyFont="1" applyBorder="1" applyProtection="1"/>
    <xf numFmtId="186" fontId="3" fillId="0" borderId="5" xfId="33" applyBorder="1"/>
    <xf numFmtId="187" fontId="3" fillId="0" borderId="5" xfId="33" applyNumberFormat="1" applyBorder="1" applyProtection="1"/>
    <xf numFmtId="186" fontId="7" fillId="0" borderId="5" xfId="33" applyFont="1" applyBorder="1" applyAlignment="1" applyProtection="1">
      <alignment horizontal="left"/>
    </xf>
    <xf numFmtId="186" fontId="7" fillId="0" borderId="5" xfId="33" applyFont="1" applyBorder="1" applyProtection="1"/>
    <xf numFmtId="186" fontId="7" fillId="0" borderId="5" xfId="33" applyFont="1" applyBorder="1"/>
    <xf numFmtId="187" fontId="7" fillId="0" borderId="5" xfId="33" applyNumberFormat="1" applyFont="1" applyBorder="1" applyProtection="1"/>
    <xf numFmtId="186" fontId="7" fillId="0" borderId="5" xfId="33" applyNumberFormat="1" applyFont="1" applyBorder="1" applyProtection="1"/>
    <xf numFmtId="187" fontId="3" fillId="0" borderId="0" xfId="33" applyNumberFormat="1" applyProtection="1"/>
    <xf numFmtId="186" fontId="3" fillId="0" borderId="0" xfId="33" applyAlignment="1" applyProtection="1">
      <alignment horizontal="left"/>
    </xf>
    <xf numFmtId="186" fontId="2" fillId="0" borderId="0" xfId="34" applyFont="1" applyAlignment="1" applyProtection="1">
      <alignment horizontal="left"/>
    </xf>
    <xf numFmtId="186" fontId="3" fillId="0" borderId="0" xfId="34"/>
    <xf numFmtId="186" fontId="6" fillId="0" borderId="0" xfId="34" applyFont="1"/>
    <xf numFmtId="186" fontId="2" fillId="0" borderId="0" xfId="34" applyFont="1"/>
    <xf numFmtId="186" fontId="6" fillId="0" borderId="0" xfId="34" applyFont="1" applyAlignment="1" applyProtection="1">
      <alignment horizontal="left"/>
    </xf>
    <xf numFmtId="186" fontId="3" fillId="0" borderId="0" xfId="34" applyAlignment="1" applyProtection="1">
      <alignment horizontal="left"/>
    </xf>
    <xf numFmtId="186" fontId="7" fillId="0" borderId="0" xfId="34" applyFont="1"/>
    <xf numFmtId="186" fontId="2" fillId="4" borderId="7" xfId="34" applyFont="1" applyFill="1" applyBorder="1"/>
    <xf numFmtId="186" fontId="2" fillId="4" borderId="8" xfId="34" applyFont="1" applyFill="1" applyBorder="1"/>
    <xf numFmtId="186" fontId="3" fillId="4" borderId="8" xfId="34" applyFill="1" applyBorder="1"/>
    <xf numFmtId="186" fontId="2" fillId="2" borderId="8" xfId="34" applyFont="1" applyFill="1" applyBorder="1"/>
    <xf numFmtId="186" fontId="2" fillId="2" borderId="28" xfId="34" applyFont="1" applyFill="1" applyBorder="1" applyAlignment="1" applyProtection="1">
      <alignment horizontal="center"/>
    </xf>
    <xf numFmtId="186" fontId="2" fillId="2" borderId="8" xfId="34" applyFont="1" applyFill="1" applyBorder="1" applyAlignment="1" applyProtection="1">
      <alignment horizontal="left"/>
    </xf>
    <xf numFmtId="186" fontId="2" fillId="2" borderId="9" xfId="34" applyFont="1" applyFill="1" applyBorder="1"/>
    <xf numFmtId="186" fontId="2" fillId="2" borderId="7" xfId="34" applyFont="1" applyFill="1" applyBorder="1"/>
    <xf numFmtId="186" fontId="2" fillId="2" borderId="29" xfId="34" applyFont="1" applyFill="1" applyBorder="1" applyAlignment="1" applyProtection="1">
      <alignment horizontal="center"/>
    </xf>
    <xf numFmtId="186" fontId="2" fillId="2" borderId="7" xfId="34" applyFont="1" applyFill="1" applyBorder="1" applyAlignment="1" applyProtection="1">
      <alignment horizontal="left"/>
    </xf>
    <xf numFmtId="186" fontId="2" fillId="2" borderId="7" xfId="34" applyFont="1" applyFill="1" applyBorder="1" applyAlignment="1" applyProtection="1">
      <alignment horizontal="center"/>
    </xf>
    <xf numFmtId="186" fontId="2" fillId="2" borderId="10" xfId="34" applyFont="1" applyFill="1" applyBorder="1" applyAlignment="1" applyProtection="1">
      <alignment horizontal="center"/>
    </xf>
    <xf numFmtId="186" fontId="6" fillId="2" borderId="10" xfId="34" applyFont="1" applyFill="1" applyBorder="1" applyAlignment="1" applyProtection="1">
      <alignment horizontal="left"/>
    </xf>
    <xf numFmtId="186" fontId="6" fillId="2" borderId="10" xfId="34" applyFont="1" applyFill="1" applyBorder="1" applyAlignment="1" applyProtection="1">
      <alignment horizontal="center"/>
    </xf>
    <xf numFmtId="186" fontId="6" fillId="2" borderId="14" xfId="34" applyFont="1" applyFill="1" applyBorder="1" applyAlignment="1" applyProtection="1">
      <alignment horizontal="center"/>
    </xf>
    <xf numFmtId="186" fontId="2" fillId="4" borderId="5" xfId="34" applyFont="1" applyFill="1" applyBorder="1"/>
    <xf numFmtId="186" fontId="6" fillId="4" borderId="5" xfId="34" applyFont="1" applyFill="1" applyBorder="1"/>
    <xf numFmtId="186" fontId="6" fillId="4" borderId="2" xfId="34" applyFont="1" applyFill="1" applyBorder="1"/>
    <xf numFmtId="186" fontId="3" fillId="0" borderId="7" xfId="34" applyBorder="1"/>
    <xf numFmtId="186" fontId="3" fillId="0" borderId="14" xfId="34" applyBorder="1"/>
    <xf numFmtId="186" fontId="2" fillId="0" borderId="5" xfId="34" applyFont="1" applyBorder="1" applyProtection="1"/>
    <xf numFmtId="187" fontId="2" fillId="0" borderId="5" xfId="34" applyNumberFormat="1" applyFont="1" applyBorder="1" applyProtection="1"/>
    <xf numFmtId="187" fontId="2" fillId="0" borderId="2" xfId="34" applyNumberFormat="1" applyFont="1" applyBorder="1" applyProtection="1"/>
    <xf numFmtId="186" fontId="3" fillId="0" borderId="5" xfId="34" applyBorder="1"/>
    <xf numFmtId="187" fontId="3" fillId="0" borderId="5" xfId="34" applyNumberFormat="1" applyBorder="1" applyProtection="1"/>
    <xf numFmtId="187" fontId="3" fillId="0" borderId="2" xfId="34" applyNumberFormat="1" applyBorder="1" applyProtection="1"/>
    <xf numFmtId="187" fontId="3" fillId="0" borderId="0" xfId="34" applyNumberFormat="1" applyProtection="1"/>
    <xf numFmtId="186" fontId="3" fillId="0" borderId="0" xfId="34" applyNumberFormat="1" applyProtection="1"/>
    <xf numFmtId="186" fontId="7" fillId="0" borderId="5" xfId="34" applyFont="1" applyBorder="1" applyProtection="1"/>
    <xf numFmtId="187" fontId="7" fillId="0" borderId="5" xfId="34" applyNumberFormat="1" applyFont="1" applyBorder="1" applyProtection="1"/>
    <xf numFmtId="186" fontId="7" fillId="0" borderId="5" xfId="34" applyNumberFormat="1" applyFont="1" applyBorder="1" applyProtection="1"/>
    <xf numFmtId="187" fontId="7" fillId="0" borderId="2" xfId="34" applyNumberFormat="1" applyFont="1" applyBorder="1" applyProtection="1"/>
    <xf numFmtId="186" fontId="7" fillId="0" borderId="5" xfId="34" applyFont="1" applyBorder="1"/>
    <xf numFmtId="186" fontId="7" fillId="0" borderId="2" xfId="34" applyFont="1" applyBorder="1"/>
    <xf numFmtId="186" fontId="6" fillId="0" borderId="5" xfId="34" applyFont="1" applyBorder="1" applyProtection="1"/>
    <xf numFmtId="187" fontId="6" fillId="0" borderId="5" xfId="34" applyNumberFormat="1" applyFont="1" applyBorder="1" applyProtection="1"/>
    <xf numFmtId="186" fontId="6" fillId="0" borderId="5" xfId="34" applyFont="1" applyBorder="1"/>
    <xf numFmtId="187" fontId="6" fillId="0" borderId="2" xfId="34" applyNumberFormat="1" applyFont="1" applyBorder="1" applyProtection="1"/>
    <xf numFmtId="186" fontId="7" fillId="2" borderId="5" xfId="34" applyFont="1" applyFill="1" applyBorder="1" applyProtection="1"/>
    <xf numFmtId="187" fontId="7" fillId="2" borderId="5" xfId="34" applyNumberFormat="1" applyFont="1" applyFill="1" applyBorder="1" applyProtection="1"/>
    <xf numFmtId="186" fontId="7" fillId="2" borderId="5" xfId="34" applyFont="1" applyFill="1" applyBorder="1"/>
    <xf numFmtId="187" fontId="7" fillId="2" borderId="2" xfId="34" applyNumberFormat="1" applyFont="1" applyFill="1" applyBorder="1" applyProtection="1"/>
    <xf numFmtId="186" fontId="7" fillId="2" borderId="5" xfId="34" applyNumberFormat="1" applyFont="1" applyFill="1" applyBorder="1" applyProtection="1"/>
    <xf numFmtId="187" fontId="7" fillId="0" borderId="0" xfId="34" applyNumberFormat="1" applyFont="1" applyProtection="1"/>
    <xf numFmtId="186" fontId="3" fillId="0" borderId="0" xfId="34" applyProtection="1"/>
    <xf numFmtId="186" fontId="2" fillId="0" borderId="0" xfId="35" applyFont="1" applyAlignment="1" applyProtection="1">
      <alignment horizontal="left"/>
    </xf>
    <xf numFmtId="186" fontId="6" fillId="0" borderId="0" xfId="35" applyFont="1"/>
    <xf numFmtId="186" fontId="7" fillId="0" borderId="0" xfId="35" applyFont="1"/>
    <xf numFmtId="186" fontId="3" fillId="0" borderId="0" xfId="35"/>
    <xf numFmtId="186" fontId="2" fillId="0" borderId="0" xfId="35" applyFont="1"/>
    <xf numFmtId="186" fontId="6" fillId="0" borderId="0" xfId="35" applyFont="1" applyAlignment="1" applyProtection="1">
      <alignment horizontal="left"/>
    </xf>
    <xf numFmtId="186" fontId="3" fillId="0" borderId="0" xfId="35" applyAlignment="1" applyProtection="1">
      <alignment horizontal="left"/>
    </xf>
    <xf numFmtId="186" fontId="2" fillId="2" borderId="7" xfId="35" applyFont="1" applyFill="1" applyBorder="1"/>
    <xf numFmtId="186" fontId="2" fillId="2" borderId="8" xfId="35" applyFont="1" applyFill="1" applyBorder="1"/>
    <xf numFmtId="186" fontId="3" fillId="2" borderId="8" xfId="35" applyFill="1" applyBorder="1"/>
    <xf numFmtId="186" fontId="2" fillId="2" borderId="10" xfId="35" applyFont="1" applyFill="1" applyBorder="1" applyAlignment="1" applyProtection="1">
      <alignment horizontal="center"/>
    </xf>
    <xf numFmtId="186" fontId="3" fillId="2" borderId="0" xfId="35" applyFill="1"/>
    <xf numFmtId="186" fontId="2" fillId="2" borderId="3" xfId="35" applyFont="1" applyFill="1" applyBorder="1"/>
    <xf numFmtId="186" fontId="2" fillId="2" borderId="3" xfId="35" applyFont="1" applyFill="1" applyBorder="1" applyAlignment="1" applyProtection="1">
      <alignment horizontal="left"/>
    </xf>
    <xf numFmtId="186" fontId="3" fillId="2" borderId="3" xfId="35" applyFill="1" applyBorder="1"/>
    <xf numFmtId="186" fontId="2" fillId="2" borderId="5" xfId="35" applyFont="1" applyFill="1" applyBorder="1"/>
    <xf numFmtId="186" fontId="2" fillId="2" borderId="7" xfId="35" applyFont="1" applyFill="1" applyBorder="1" applyAlignment="1" applyProtection="1">
      <alignment horizontal="center"/>
    </xf>
    <xf numFmtId="186" fontId="3" fillId="0" borderId="7" xfId="35" applyBorder="1"/>
    <xf numFmtId="186" fontId="3" fillId="0" borderId="10" xfId="35" applyBorder="1"/>
    <xf numFmtId="186" fontId="2" fillId="0" borderId="5" xfId="35" applyFont="1" applyBorder="1" applyProtection="1"/>
    <xf numFmtId="187" fontId="2" fillId="0" borderId="5" xfId="35" applyNumberFormat="1" applyFont="1" applyBorder="1" applyProtection="1"/>
    <xf numFmtId="186" fontId="3" fillId="0" borderId="5" xfId="35" applyBorder="1"/>
    <xf numFmtId="187" fontId="3" fillId="0" borderId="5" xfId="35" applyNumberFormat="1" applyBorder="1" applyProtection="1"/>
    <xf numFmtId="187" fontId="3" fillId="0" borderId="0" xfId="35" applyNumberFormat="1" applyProtection="1"/>
    <xf numFmtId="186" fontId="3" fillId="0" borderId="0" xfId="35" applyNumberFormat="1" applyProtection="1"/>
    <xf numFmtId="186" fontId="7" fillId="0" borderId="5" xfId="35" applyFont="1" applyBorder="1" applyProtection="1"/>
    <xf numFmtId="187" fontId="7" fillId="0" borderId="5" xfId="35" applyNumberFormat="1" applyFont="1" applyBorder="1" applyProtection="1"/>
    <xf numFmtId="186" fontId="7" fillId="0" borderId="5" xfId="35" applyNumberFormat="1" applyFont="1" applyBorder="1" applyProtection="1"/>
    <xf numFmtId="186" fontId="7" fillId="0" borderId="5" xfId="35" applyFont="1" applyBorder="1"/>
    <xf numFmtId="186" fontId="7" fillId="0" borderId="0" xfId="35" applyNumberFormat="1" applyFont="1" applyProtection="1"/>
    <xf numFmtId="187" fontId="7" fillId="0" borderId="0" xfId="35" applyNumberFormat="1" applyFont="1" applyProtection="1"/>
    <xf numFmtId="186" fontId="3" fillId="0" borderId="0" xfId="35" applyNumberFormat="1" applyAlignment="1" applyProtection="1">
      <alignment horizontal="left"/>
    </xf>
    <xf numFmtId="186" fontId="2" fillId="0" borderId="0" xfId="36" applyFont="1" applyAlignment="1" applyProtection="1">
      <alignment horizontal="left"/>
    </xf>
    <xf numFmtId="186" fontId="6" fillId="0" borderId="0" xfId="36" applyFont="1"/>
    <xf numFmtId="186" fontId="7" fillId="0" borderId="0" xfId="36" applyFont="1"/>
    <xf numFmtId="186" fontId="3" fillId="0" borderId="0" xfId="36"/>
    <xf numFmtId="186" fontId="2" fillId="0" borderId="0" xfId="36" applyFont="1"/>
    <xf numFmtId="186" fontId="7" fillId="0" borderId="0" xfId="36" applyFont="1" applyAlignment="1" applyProtection="1">
      <alignment horizontal="left"/>
    </xf>
    <xf numFmtId="186" fontId="3" fillId="0" borderId="0" xfId="36" applyAlignment="1" applyProtection="1">
      <alignment horizontal="left"/>
    </xf>
    <xf numFmtId="186" fontId="2" fillId="4" borderId="7" xfId="36" applyFont="1" applyFill="1" applyBorder="1"/>
    <xf numFmtId="186" fontId="2" fillId="4" borderId="8" xfId="36" applyFont="1" applyFill="1" applyBorder="1"/>
    <xf numFmtId="186" fontId="3" fillId="4" borderId="8" xfId="36" applyFill="1" applyBorder="1"/>
    <xf numFmtId="186" fontId="3" fillId="4" borderId="7" xfId="36" applyFill="1" applyBorder="1"/>
    <xf numFmtId="186" fontId="2" fillId="4" borderId="10" xfId="36" applyFont="1" applyFill="1" applyBorder="1"/>
    <xf numFmtId="186" fontId="2" fillId="4" borderId="0" xfId="36" applyFont="1" applyFill="1" applyBorder="1"/>
    <xf numFmtId="186" fontId="6" fillId="4" borderId="8" xfId="36" applyFont="1" applyFill="1" applyBorder="1"/>
    <xf numFmtId="186" fontId="2" fillId="2" borderId="8" xfId="36" applyFont="1" applyFill="1" applyBorder="1"/>
    <xf numFmtId="186" fontId="3" fillId="2" borderId="51" xfId="36" applyFill="1" applyBorder="1"/>
    <xf numFmtId="186" fontId="2" fillId="2" borderId="52" xfId="36" applyFont="1" applyFill="1" applyBorder="1" applyAlignment="1" applyProtection="1">
      <alignment horizontal="left"/>
    </xf>
    <xf numFmtId="186" fontId="2" fillId="2" borderId="52" xfId="36" applyFont="1" applyFill="1" applyBorder="1"/>
    <xf numFmtId="186" fontId="6" fillId="2" borderId="52" xfId="36" applyFont="1" applyFill="1" applyBorder="1"/>
    <xf numFmtId="186" fontId="3" fillId="2" borderId="52" xfId="36" applyFill="1" applyBorder="1"/>
    <xf numFmtId="186" fontId="3" fillId="2" borderId="53" xfId="36" applyFill="1" applyBorder="1"/>
    <xf numFmtId="186" fontId="2" fillId="2" borderId="10" xfId="36" applyFont="1" applyFill="1" applyBorder="1" applyAlignment="1" applyProtection="1">
      <alignment horizontal="left"/>
    </xf>
    <xf numFmtId="186" fontId="2" fillId="2" borderId="10" xfId="36" applyFont="1" applyFill="1" applyBorder="1" applyAlignment="1" applyProtection="1">
      <alignment horizontal="center"/>
    </xf>
    <xf numFmtId="186" fontId="2" fillId="2" borderId="13" xfId="36" applyFont="1" applyFill="1" applyBorder="1" applyAlignment="1" applyProtection="1">
      <alignment horizontal="left"/>
    </xf>
    <xf numFmtId="186" fontId="2" fillId="0" borderId="5" xfId="36" applyFont="1" applyBorder="1"/>
    <xf numFmtId="186" fontId="3" fillId="0" borderId="2" xfId="36" applyBorder="1"/>
    <xf numFmtId="186" fontId="3" fillId="0" borderId="5" xfId="36" applyBorder="1"/>
    <xf numFmtId="186" fontId="2" fillId="0" borderId="5" xfId="36" applyFont="1" applyBorder="1" applyAlignment="1" applyProtection="1">
      <alignment horizontal="left"/>
    </xf>
    <xf numFmtId="186" fontId="2" fillId="0" borderId="5" xfId="36" applyFont="1" applyBorder="1" applyProtection="1"/>
    <xf numFmtId="187" fontId="2" fillId="0" borderId="5" xfId="36" applyNumberFormat="1" applyFont="1" applyBorder="1" applyProtection="1"/>
    <xf numFmtId="186" fontId="2" fillId="0" borderId="2" xfId="36" applyFont="1" applyBorder="1" applyProtection="1"/>
    <xf numFmtId="187" fontId="3" fillId="0" borderId="0" xfId="36" applyNumberFormat="1" applyProtection="1"/>
    <xf numFmtId="187" fontId="3" fillId="0" borderId="2" xfId="36" applyNumberFormat="1" applyBorder="1" applyProtection="1"/>
    <xf numFmtId="187" fontId="3" fillId="0" borderId="5" xfId="36" applyNumberFormat="1" applyBorder="1" applyProtection="1"/>
    <xf numFmtId="186" fontId="3" fillId="0" borderId="5" xfId="36" applyNumberFormat="1" applyBorder="1" applyProtection="1"/>
    <xf numFmtId="186" fontId="3" fillId="0" borderId="0" xfId="36" applyNumberFormat="1" applyProtection="1"/>
    <xf numFmtId="186" fontId="7" fillId="0" borderId="5" xfId="36" applyFont="1" applyBorder="1" applyAlignment="1" applyProtection="1">
      <alignment horizontal="left"/>
    </xf>
    <xf numFmtId="186" fontId="7" fillId="0" borderId="5" xfId="36" applyFont="1" applyBorder="1" applyProtection="1"/>
    <xf numFmtId="187" fontId="7" fillId="0" borderId="5" xfId="36" applyNumberFormat="1" applyFont="1" applyBorder="1" applyProtection="1"/>
    <xf numFmtId="186" fontId="7" fillId="0" borderId="2" xfId="36" applyNumberFormat="1" applyFont="1" applyBorder="1" applyProtection="1"/>
    <xf numFmtId="186" fontId="7" fillId="0" borderId="5" xfId="36" applyNumberFormat="1" applyFont="1" applyBorder="1" applyProtection="1"/>
    <xf numFmtId="188" fontId="3" fillId="0" borderId="0" xfId="36" applyNumberFormat="1" applyProtection="1"/>
    <xf numFmtId="186" fontId="6" fillId="0" borderId="5" xfId="36" applyFont="1" applyBorder="1" applyAlignment="1" applyProtection="1">
      <alignment horizontal="left"/>
    </xf>
    <xf numFmtId="186" fontId="6" fillId="0" borderId="5" xfId="36" applyFont="1" applyBorder="1" applyProtection="1"/>
    <xf numFmtId="187" fontId="6" fillId="0" borderId="5" xfId="36" applyNumberFormat="1" applyFont="1" applyBorder="1" applyProtection="1"/>
    <xf numFmtId="186" fontId="6" fillId="0" borderId="2" xfId="36" applyFont="1" applyBorder="1" applyProtection="1"/>
    <xf numFmtId="186" fontId="7" fillId="2" borderId="5" xfId="36" applyFont="1" applyFill="1" applyBorder="1" applyAlignment="1" applyProtection="1">
      <alignment horizontal="left"/>
    </xf>
    <xf numFmtId="186" fontId="7" fillId="2" borderId="5" xfId="36" applyFont="1" applyFill="1" applyBorder="1" applyProtection="1"/>
    <xf numFmtId="187" fontId="7" fillId="2" borderId="5" xfId="36" applyNumberFormat="1" applyFont="1" applyFill="1" applyBorder="1" applyProtection="1"/>
    <xf numFmtId="186" fontId="7" fillId="2" borderId="2" xfId="36" applyFont="1" applyFill="1" applyBorder="1" applyProtection="1"/>
    <xf numFmtId="186" fontId="7" fillId="2" borderId="5" xfId="36" applyFont="1" applyFill="1" applyBorder="1"/>
    <xf numFmtId="186" fontId="7" fillId="2" borderId="5" xfId="36" applyNumberFormat="1" applyFont="1" applyFill="1" applyBorder="1" applyProtection="1"/>
    <xf numFmtId="187" fontId="2" fillId="0" borderId="0" xfId="36" applyNumberFormat="1" applyFont="1" applyProtection="1"/>
    <xf numFmtId="186" fontId="7" fillId="2" borderId="2" xfId="36" applyNumberFormat="1" applyFont="1" applyFill="1" applyBorder="1" applyProtection="1"/>
    <xf numFmtId="187" fontId="7" fillId="0" borderId="0" xfId="36" applyNumberFormat="1" applyFont="1" applyProtection="1"/>
    <xf numFmtId="188" fontId="7" fillId="0" borderId="0" xfId="36" applyNumberFormat="1" applyFont="1" applyProtection="1"/>
    <xf numFmtId="186" fontId="7" fillId="0" borderId="2" xfId="36" applyFont="1" applyBorder="1" applyProtection="1"/>
    <xf numFmtId="186" fontId="7" fillId="2" borderId="2" xfId="36" applyFont="1" applyFill="1" applyBorder="1"/>
    <xf numFmtId="186" fontId="6" fillId="0" borderId="5" xfId="36" applyFont="1" applyBorder="1"/>
    <xf numFmtId="186" fontId="7" fillId="0" borderId="5" xfId="36" applyFont="1" applyBorder="1"/>
    <xf numFmtId="186" fontId="7" fillId="0" borderId="2" xfId="36" applyFont="1" applyBorder="1"/>
    <xf numFmtId="186" fontId="3" fillId="0" borderId="0" xfId="36" applyNumberFormat="1" applyAlignment="1" applyProtection="1">
      <alignment horizontal="left"/>
    </xf>
    <xf numFmtId="186" fontId="7" fillId="0" borderId="0" xfId="36" applyNumberFormat="1" applyFont="1" applyProtection="1"/>
    <xf numFmtId="186" fontId="7" fillId="0" borderId="0" xfId="36" applyFont="1" applyProtection="1"/>
    <xf numFmtId="186" fontId="2" fillId="0" borderId="0" xfId="37" applyFont="1" applyAlignment="1" applyProtection="1">
      <alignment horizontal="left"/>
    </xf>
    <xf numFmtId="186" fontId="3" fillId="0" borderId="0" xfId="37"/>
    <xf numFmtId="186" fontId="6" fillId="0" borderId="0" xfId="37" applyFont="1"/>
    <xf numFmtId="186" fontId="7" fillId="0" borderId="0" xfId="37" applyFont="1"/>
    <xf numFmtId="186" fontId="2" fillId="0" borderId="0" xfId="37" applyFont="1"/>
    <xf numFmtId="186" fontId="7" fillId="0" borderId="0" xfId="37" applyFont="1" applyAlignment="1" applyProtection="1">
      <alignment horizontal="left"/>
    </xf>
    <xf numFmtId="186" fontId="3" fillId="0" borderId="0" xfId="37" applyAlignment="1" applyProtection="1">
      <alignment horizontal="left"/>
    </xf>
    <xf numFmtId="186" fontId="3" fillId="4" borderId="11" xfId="37" applyFill="1" applyBorder="1"/>
    <xf numFmtId="186" fontId="2" fillId="4" borderId="7" xfId="37" applyFont="1" applyFill="1" applyBorder="1"/>
    <xf numFmtId="186" fontId="2" fillId="4" borderId="8" xfId="37" applyFont="1" applyFill="1" applyBorder="1"/>
    <xf numFmtId="186" fontId="3" fillId="4" borderId="8" xfId="37" applyFill="1" applyBorder="1"/>
    <xf numFmtId="186" fontId="3" fillId="4" borderId="7" xfId="37" applyFill="1" applyBorder="1"/>
    <xf numFmtId="186" fontId="3" fillId="4" borderId="1" xfId="37" applyFill="1" applyBorder="1"/>
    <xf numFmtId="186" fontId="2" fillId="4" borderId="10" xfId="37" applyFont="1" applyFill="1" applyBorder="1"/>
    <xf numFmtId="186" fontId="2" fillId="4" borderId="0" xfId="37" applyFont="1" applyFill="1" applyBorder="1"/>
    <xf numFmtId="186" fontId="6" fillId="4" borderId="8" xfId="37" applyFont="1" applyFill="1" applyBorder="1"/>
    <xf numFmtId="186" fontId="3" fillId="2" borderId="27" xfId="37" applyFill="1" applyBorder="1"/>
    <xf numFmtId="186" fontId="2" fillId="2" borderId="54" xfId="37" applyFont="1" applyFill="1" applyBorder="1"/>
    <xf numFmtId="186" fontId="3" fillId="2" borderId="51" xfId="37" applyFill="1" applyBorder="1"/>
    <xf numFmtId="186" fontId="2" fillId="2" borderId="52" xfId="37" applyFont="1" applyFill="1" applyBorder="1" applyAlignment="1" applyProtection="1">
      <alignment horizontal="left"/>
    </xf>
    <xf numFmtId="186" fontId="2" fillId="2" borderId="52" xfId="37" applyFont="1" applyFill="1" applyBorder="1"/>
    <xf numFmtId="186" fontId="6" fillId="2" borderId="52" xfId="37" applyFont="1" applyFill="1" applyBorder="1"/>
    <xf numFmtId="186" fontId="3" fillId="2" borderId="52" xfId="37" applyFill="1" applyBorder="1"/>
    <xf numFmtId="186" fontId="3" fillId="2" borderId="53" xfId="37" applyFill="1" applyBorder="1"/>
    <xf numFmtId="186" fontId="3" fillId="2" borderId="55" xfId="37" applyFill="1" applyBorder="1"/>
    <xf numFmtId="186" fontId="2" fillId="2" borderId="56" xfId="37" applyFont="1" applyFill="1" applyBorder="1" applyAlignment="1" applyProtection="1">
      <alignment horizontal="left"/>
    </xf>
    <xf numFmtId="186" fontId="6" fillId="2" borderId="48" xfId="37" applyFont="1" applyFill="1" applyBorder="1" applyAlignment="1" applyProtection="1">
      <alignment horizontal="center"/>
    </xf>
    <xf numFmtId="186" fontId="6" fillId="2" borderId="49" xfId="37" applyFont="1" applyFill="1" applyBorder="1" applyAlignment="1" applyProtection="1">
      <alignment horizontal="left"/>
    </xf>
    <xf numFmtId="186" fontId="6" fillId="2" borderId="49" xfId="37" applyFont="1" applyFill="1" applyBorder="1" applyAlignment="1" applyProtection="1">
      <alignment horizontal="center"/>
    </xf>
    <xf numFmtId="186" fontId="6" fillId="2" borderId="57" xfId="37" applyFont="1" applyFill="1" applyBorder="1" applyAlignment="1" applyProtection="1">
      <alignment horizontal="left"/>
    </xf>
    <xf numFmtId="186" fontId="6" fillId="2" borderId="54" xfId="37" applyFont="1" applyFill="1" applyBorder="1" applyAlignment="1" applyProtection="1">
      <alignment horizontal="center"/>
    </xf>
    <xf numFmtId="186" fontId="3" fillId="2" borderId="33" xfId="37" applyFill="1" applyBorder="1"/>
    <xf numFmtId="186" fontId="3" fillId="2" borderId="45" xfId="37" applyFill="1" applyBorder="1"/>
    <xf numFmtId="186" fontId="6" fillId="2" borderId="43" xfId="37" applyFont="1" applyFill="1" applyBorder="1" applyAlignment="1" applyProtection="1">
      <alignment horizontal="center"/>
    </xf>
    <xf numFmtId="186" fontId="6" fillId="2" borderId="44" xfId="37" applyFont="1" applyFill="1" applyBorder="1" applyAlignment="1" applyProtection="1">
      <alignment horizontal="left"/>
    </xf>
    <xf numFmtId="186" fontId="6" fillId="2" borderId="44" xfId="37" applyFont="1" applyFill="1" applyBorder="1"/>
    <xf numFmtId="186" fontId="6" fillId="2" borderId="58" xfId="37" applyFont="1" applyFill="1" applyBorder="1" applyAlignment="1" applyProtection="1">
      <alignment horizontal="left"/>
    </xf>
    <xf numFmtId="186" fontId="7" fillId="2" borderId="44" xfId="37" applyFont="1" applyFill="1" applyBorder="1"/>
    <xf numFmtId="186" fontId="7" fillId="2" borderId="45" xfId="37" applyFont="1" applyFill="1" applyBorder="1"/>
    <xf numFmtId="186" fontId="3" fillId="0" borderId="4" xfId="37" applyBorder="1"/>
    <xf numFmtId="186" fontId="2" fillId="0" borderId="5" xfId="37" applyFont="1" applyBorder="1"/>
    <xf numFmtId="186" fontId="3" fillId="0" borderId="2" xfId="37" applyBorder="1"/>
    <xf numFmtId="186" fontId="3" fillId="0" borderId="5" xfId="37" applyBorder="1"/>
    <xf numFmtId="186" fontId="2" fillId="0" borderId="5" xfId="37" applyFont="1" applyBorder="1" applyAlignment="1" applyProtection="1">
      <alignment horizontal="left"/>
    </xf>
    <xf numFmtId="186" fontId="2" fillId="0" borderId="5" xfId="37" applyFont="1" applyBorder="1" applyProtection="1"/>
    <xf numFmtId="187" fontId="2" fillId="0" borderId="5" xfId="37" applyNumberFormat="1" applyFont="1" applyBorder="1" applyProtection="1"/>
    <xf numFmtId="186" fontId="2" fillId="0" borderId="2" xfId="37" applyFont="1" applyBorder="1" applyProtection="1"/>
    <xf numFmtId="187" fontId="3" fillId="0" borderId="0" xfId="37" applyNumberFormat="1" applyProtection="1"/>
    <xf numFmtId="187" fontId="3" fillId="0" borderId="2" xfId="37" applyNumberFormat="1" applyBorder="1" applyProtection="1"/>
    <xf numFmtId="187" fontId="3" fillId="0" borderId="5" xfId="37" applyNumberFormat="1" applyBorder="1" applyProtection="1"/>
    <xf numFmtId="186" fontId="3" fillId="0" borderId="0" xfId="37" applyNumberFormat="1" applyProtection="1"/>
    <xf numFmtId="186" fontId="7" fillId="0" borderId="5" xfId="37" applyFont="1" applyBorder="1"/>
    <xf numFmtId="187" fontId="7" fillId="0" borderId="5" xfId="37" applyNumberFormat="1" applyFont="1" applyBorder="1" applyProtection="1"/>
    <xf numFmtId="186" fontId="7" fillId="0" borderId="2" xfId="37" applyNumberFormat="1" applyFont="1" applyBorder="1" applyProtection="1"/>
    <xf numFmtId="186" fontId="7" fillId="0" borderId="5" xfId="37" applyNumberFormat="1" applyFont="1" applyBorder="1" applyProtection="1"/>
    <xf numFmtId="188" fontId="3" fillId="0" borderId="0" xfId="37" applyNumberFormat="1" applyProtection="1"/>
    <xf numFmtId="186" fontId="7" fillId="0" borderId="5" xfId="37" applyFont="1" applyBorder="1" applyAlignment="1" applyProtection="1">
      <alignment horizontal="left"/>
    </xf>
    <xf numFmtId="186" fontId="7" fillId="0" borderId="5" xfId="37" applyFont="1" applyBorder="1" applyProtection="1"/>
    <xf numFmtId="186" fontId="7" fillId="0" borderId="2" xfId="37" applyFont="1" applyBorder="1" applyProtection="1"/>
    <xf numFmtId="187" fontId="2" fillId="0" borderId="0" xfId="37" applyNumberFormat="1" applyFont="1" applyProtection="1"/>
    <xf numFmtId="187" fontId="7" fillId="0" borderId="0" xfId="37" applyNumberFormat="1" applyFont="1" applyProtection="1"/>
    <xf numFmtId="188" fontId="7" fillId="0" borderId="0" xfId="37" applyNumberFormat="1" applyFont="1" applyProtection="1"/>
    <xf numFmtId="186" fontId="7" fillId="0" borderId="2" xfId="37" applyFont="1" applyBorder="1"/>
    <xf numFmtId="186" fontId="7" fillId="0" borderId="0" xfId="37" applyNumberFormat="1" applyFont="1" applyProtection="1"/>
    <xf numFmtId="186" fontId="3" fillId="0" borderId="0" xfId="37" applyNumberFormat="1" applyAlignment="1" applyProtection="1">
      <alignment horizontal="left"/>
    </xf>
    <xf numFmtId="186" fontId="2" fillId="0" borderId="0" xfId="37" applyNumberFormat="1" applyFont="1" applyProtection="1"/>
    <xf numFmtId="186" fontId="3" fillId="0" borderId="1" xfId="37" applyBorder="1"/>
    <xf numFmtId="186" fontId="3" fillId="0" borderId="1" xfId="37" applyBorder="1" applyAlignment="1" applyProtection="1">
      <alignment horizontal="left"/>
    </xf>
    <xf numFmtId="186" fontId="7" fillId="0" borderId="0" xfId="37" applyFont="1" applyProtection="1"/>
    <xf numFmtId="186" fontId="7" fillId="0" borderId="0" xfId="37" applyFont="1" applyAlignment="1" applyProtection="1">
      <alignment horizontal="center"/>
    </xf>
    <xf numFmtId="186" fontId="6" fillId="0" borderId="0" xfId="37" applyFont="1" applyAlignment="1" applyProtection="1">
      <alignment horizontal="left"/>
    </xf>
    <xf numFmtId="186" fontId="7" fillId="0" borderId="1" xfId="37" applyFont="1" applyBorder="1"/>
    <xf numFmtId="186" fontId="3" fillId="0" borderId="0" xfId="37" applyProtection="1"/>
    <xf numFmtId="0" fontId="2" fillId="0" borderId="0" xfId="38" applyFont="1" applyAlignment="1" applyProtection="1">
      <alignment horizontal="left"/>
    </xf>
    <xf numFmtId="0" fontId="2" fillId="0" borderId="0" xfId="38" applyFont="1"/>
    <xf numFmtId="0" fontId="10" fillId="0" borderId="0" xfId="38" applyFont="1"/>
    <xf numFmtId="0" fontId="9" fillId="0" borderId="0" xfId="38"/>
    <xf numFmtId="0" fontId="10" fillId="0" borderId="0" xfId="38" applyFont="1" applyAlignment="1" applyProtection="1">
      <alignment horizontal="left"/>
    </xf>
    <xf numFmtId="0" fontId="2" fillId="2" borderId="11" xfId="38" applyFont="1" applyFill="1" applyBorder="1"/>
    <xf numFmtId="0" fontId="2" fillId="2" borderId="7" xfId="38" applyFont="1" applyFill="1" applyBorder="1"/>
    <xf numFmtId="0" fontId="2" fillId="2" borderId="8" xfId="38" applyFont="1" applyFill="1" applyBorder="1"/>
    <xf numFmtId="0" fontId="2" fillId="4" borderId="7" xfId="38" applyFont="1" applyFill="1" applyBorder="1"/>
    <xf numFmtId="0" fontId="2" fillId="2" borderId="1" xfId="38" applyFont="1" applyFill="1" applyBorder="1"/>
    <xf numFmtId="0" fontId="2" fillId="2" borderId="10" xfId="38" applyFont="1" applyFill="1" applyBorder="1"/>
    <xf numFmtId="0" fontId="2" fillId="2" borderId="0" xfId="38" applyFont="1" applyFill="1"/>
    <xf numFmtId="0" fontId="9" fillId="2" borderId="3" xfId="38" applyFill="1" applyBorder="1"/>
    <xf numFmtId="0" fontId="2" fillId="2" borderId="3" xfId="38" applyFont="1" applyFill="1" applyBorder="1" applyAlignment="1" applyProtection="1">
      <alignment horizontal="left"/>
    </xf>
    <xf numFmtId="0" fontId="2" fillId="2" borderId="3" xfId="38" applyFont="1" applyFill="1" applyBorder="1"/>
    <xf numFmtId="0" fontId="2" fillId="4" borderId="10" xfId="38" applyFont="1" applyFill="1" applyBorder="1"/>
    <xf numFmtId="0" fontId="46" fillId="0" borderId="0" xfId="38" applyFont="1"/>
    <xf numFmtId="0" fontId="10" fillId="2" borderId="10" xfId="38" applyFont="1" applyFill="1" applyBorder="1" applyAlignment="1" applyProtection="1">
      <alignment horizontal="left"/>
    </xf>
    <xf numFmtId="0" fontId="2" fillId="2" borderId="5" xfId="38" applyFont="1" applyFill="1" applyBorder="1"/>
    <xf numFmtId="0" fontId="2" fillId="2" borderId="3" xfId="38" applyFont="1" applyFill="1" applyBorder="1" applyAlignment="1" applyProtection="1">
      <alignment horizontal="center"/>
    </xf>
    <xf numFmtId="0" fontId="12" fillId="4" borderId="10" xfId="38" applyFont="1" applyFill="1" applyBorder="1"/>
    <xf numFmtId="0" fontId="38" fillId="0" borderId="0" xfId="38" applyFont="1"/>
    <xf numFmtId="0" fontId="6" fillId="2" borderId="5" xfId="38" applyFont="1" applyFill="1" applyBorder="1" applyAlignment="1" applyProtection="1">
      <alignment horizontal="center"/>
    </xf>
    <xf numFmtId="0" fontId="10" fillId="0" borderId="11" xfId="38" applyFont="1" applyBorder="1"/>
    <xf numFmtId="0" fontId="5" fillId="0" borderId="10" xfId="38" applyFont="1" applyBorder="1"/>
    <xf numFmtId="0" fontId="5" fillId="0" borderId="7" xfId="38" applyFont="1" applyBorder="1"/>
    <xf numFmtId="0" fontId="2" fillId="0" borderId="4" xfId="38" applyFont="1" applyBorder="1"/>
    <xf numFmtId="0" fontId="2" fillId="0" borderId="5" xfId="38" applyFont="1" applyBorder="1" applyAlignment="1" applyProtection="1">
      <alignment horizontal="left"/>
    </xf>
    <xf numFmtId="0" fontId="2" fillId="0" borderId="5" xfId="38" applyFont="1" applyBorder="1" applyProtection="1"/>
    <xf numFmtId="0" fontId="2" fillId="0" borderId="5" xfId="38" applyFont="1" applyBorder="1"/>
    <xf numFmtId="0" fontId="2" fillId="0" borderId="1" xfId="38" applyFont="1" applyBorder="1"/>
    <xf numFmtId="0" fontId="2" fillId="0" borderId="10" xfId="38" applyFont="1" applyBorder="1"/>
    <xf numFmtId="186" fontId="2" fillId="0" borderId="10" xfId="38" applyNumberFormat="1" applyFont="1" applyBorder="1" applyProtection="1"/>
    <xf numFmtId="186" fontId="46" fillId="0" borderId="0" xfId="38" applyNumberFormat="1" applyFont="1" applyProtection="1"/>
    <xf numFmtId="0" fontId="9" fillId="0" borderId="1" xfId="38" applyBorder="1"/>
    <xf numFmtId="0" fontId="46" fillId="0" borderId="5" xfId="38" applyFont="1" applyBorder="1"/>
    <xf numFmtId="186" fontId="46" fillId="0" borderId="5" xfId="38" applyNumberFormat="1" applyFont="1" applyBorder="1" applyProtection="1"/>
    <xf numFmtId="186" fontId="46" fillId="0" borderId="10" xfId="38" applyNumberFormat="1" applyFont="1" applyBorder="1" applyProtection="1"/>
    <xf numFmtId="0" fontId="9" fillId="0" borderId="4" xfId="38" applyBorder="1"/>
    <xf numFmtId="0" fontId="46" fillId="0" borderId="5" xfId="38" applyFont="1" applyBorder="1" applyAlignment="1" applyProtection="1">
      <alignment horizontal="left"/>
    </xf>
    <xf numFmtId="0" fontId="5" fillId="0" borderId="5" xfId="38" applyFont="1" applyBorder="1" applyAlignment="1" applyProtection="1">
      <alignment horizontal="left"/>
    </xf>
    <xf numFmtId="0" fontId="5" fillId="0" borderId="5" xfId="38" applyFont="1" applyBorder="1" applyProtection="1"/>
    <xf numFmtId="0" fontId="5" fillId="0" borderId="5" xfId="38" applyFont="1" applyBorder="1"/>
    <xf numFmtId="186" fontId="5" fillId="0" borderId="5" xfId="38" applyNumberFormat="1" applyFont="1" applyBorder="1" applyProtection="1"/>
    <xf numFmtId="0" fontId="46" fillId="2" borderId="5" xfId="38" applyFont="1" applyFill="1" applyBorder="1" applyAlignment="1" applyProtection="1">
      <alignment horizontal="left"/>
    </xf>
    <xf numFmtId="0" fontId="46" fillId="2" borderId="5" xfId="38" applyFont="1" applyFill="1" applyBorder="1"/>
    <xf numFmtId="0" fontId="46" fillId="2" borderId="5" xfId="38" applyFont="1" applyFill="1" applyBorder="1" applyProtection="1"/>
    <xf numFmtId="0" fontId="46" fillId="0" borderId="5" xfId="38" applyFont="1" applyBorder="1" applyProtection="1"/>
    <xf numFmtId="0" fontId="5" fillId="2" borderId="5" xfId="38" applyFont="1" applyFill="1" applyBorder="1"/>
    <xf numFmtId="0" fontId="5" fillId="2" borderId="5" xfId="38" applyFont="1" applyFill="1" applyBorder="1" applyProtection="1"/>
    <xf numFmtId="0" fontId="9" fillId="0" borderId="8" xfId="38" applyBorder="1"/>
    <xf numFmtId="0" fontId="3" fillId="0" borderId="0" xfId="38" applyFont="1" applyAlignment="1" applyProtection="1">
      <alignment horizontal="left"/>
    </xf>
    <xf numFmtId="186" fontId="2" fillId="0" borderId="0" xfId="39" applyFont="1" applyAlignment="1" applyProtection="1">
      <alignment horizontal="left"/>
    </xf>
    <xf numFmtId="186" fontId="5" fillId="0" borderId="0" xfId="39" applyFont="1"/>
    <xf numFmtId="186" fontId="2" fillId="0" borderId="0" xfId="39" applyFont="1"/>
    <xf numFmtId="186" fontId="3" fillId="0" borderId="0" xfId="39" applyFont="1"/>
    <xf numFmtId="186" fontId="46" fillId="0" borderId="0" xfId="39"/>
    <xf numFmtId="186" fontId="46" fillId="0" borderId="0" xfId="39" applyAlignment="1" applyProtection="1">
      <alignment horizontal="left"/>
    </xf>
    <xf numFmtId="186" fontId="2" fillId="2" borderId="27" xfId="39" applyFont="1" applyFill="1" applyBorder="1"/>
    <xf numFmtId="186" fontId="2" fillId="2" borderId="49" xfId="39" applyFont="1" applyFill="1" applyBorder="1" applyAlignment="1" applyProtection="1">
      <alignment horizontal="left"/>
    </xf>
    <xf numFmtId="186" fontId="2" fillId="2" borderId="31" xfId="39" applyFont="1" applyFill="1" applyBorder="1" applyAlignment="1" applyProtection="1">
      <alignment horizontal="center"/>
    </xf>
    <xf numFmtId="186" fontId="2" fillId="2" borderId="49" xfId="39" applyFont="1" applyFill="1" applyBorder="1"/>
    <xf numFmtId="186" fontId="2" fillId="2" borderId="54" xfId="39" applyFont="1" applyFill="1" applyBorder="1"/>
    <xf numFmtId="186" fontId="2" fillId="2" borderId="33" xfId="39" applyFont="1" applyFill="1" applyBorder="1"/>
    <xf numFmtId="186" fontId="2" fillId="2" borderId="44" xfId="39" applyFont="1" applyFill="1" applyBorder="1"/>
    <xf numFmtId="186" fontId="2" fillId="2" borderId="32" xfId="39" applyFont="1" applyFill="1" applyBorder="1" applyAlignment="1" applyProtection="1">
      <alignment horizontal="center"/>
    </xf>
    <xf numFmtId="186" fontId="2" fillId="2" borderId="32" xfId="39" applyFont="1" applyFill="1" applyBorder="1" applyAlignment="1" applyProtection="1">
      <alignment horizontal="left"/>
    </xf>
    <xf numFmtId="186" fontId="2" fillId="2" borderId="45" xfId="39" applyFont="1" applyFill="1" applyBorder="1"/>
    <xf numFmtId="186" fontId="46" fillId="0" borderId="4" xfId="39" applyBorder="1"/>
    <xf numFmtId="186" fontId="46" fillId="0" borderId="5" xfId="39" applyBorder="1"/>
    <xf numFmtId="186" fontId="46" fillId="0" borderId="3" xfId="39" applyBorder="1"/>
    <xf numFmtId="186" fontId="2" fillId="0" borderId="5" xfId="39" applyFont="1" applyBorder="1" applyAlignment="1" applyProtection="1">
      <alignment horizontal="left"/>
    </xf>
    <xf numFmtId="186" fontId="2" fillId="0" borderId="3" xfId="39" applyFont="1" applyBorder="1" applyProtection="1"/>
    <xf numFmtId="186" fontId="2" fillId="0" borderId="5" xfId="39" applyFont="1" applyBorder="1"/>
    <xf numFmtId="186" fontId="3" fillId="0" borderId="5" xfId="39" applyFont="1" applyBorder="1"/>
    <xf numFmtId="186" fontId="3" fillId="0" borderId="3" xfId="39" applyFont="1" applyBorder="1"/>
    <xf numFmtId="186" fontId="2" fillId="0" borderId="3" xfId="39" applyFont="1" applyBorder="1"/>
    <xf numFmtId="186" fontId="46" fillId="0" borderId="5" xfId="39" applyBorder="1" applyAlignment="1" applyProtection="1">
      <alignment horizontal="left"/>
    </xf>
    <xf numFmtId="186" fontId="46" fillId="0" borderId="3" xfId="39" applyBorder="1" applyProtection="1"/>
    <xf numFmtId="186" fontId="46" fillId="0" borderId="0" xfId="39" applyNumberFormat="1" applyProtection="1"/>
    <xf numFmtId="186" fontId="5" fillId="0" borderId="5" xfId="39" applyFont="1" applyBorder="1" applyAlignment="1" applyProtection="1">
      <alignment horizontal="left"/>
    </xf>
    <xf numFmtId="186" fontId="5" fillId="0" borderId="3" xfId="39" applyFont="1" applyBorder="1" applyProtection="1"/>
    <xf numFmtId="186" fontId="5" fillId="0" borderId="5" xfId="39" applyFont="1" applyBorder="1"/>
    <xf numFmtId="186" fontId="46" fillId="2" borderId="5" xfId="39" applyFill="1" applyBorder="1" applyAlignment="1" applyProtection="1">
      <alignment horizontal="left"/>
    </xf>
    <xf numFmtId="186" fontId="46" fillId="2" borderId="3" xfId="39" applyFill="1" applyBorder="1" applyProtection="1"/>
    <xf numFmtId="186" fontId="46" fillId="2" borderId="5" xfId="39" applyFill="1" applyBorder="1"/>
    <xf numFmtId="186" fontId="46" fillId="2" borderId="3" xfId="39" applyFill="1" applyBorder="1"/>
    <xf numFmtId="186" fontId="2" fillId="0" borderId="0" xfId="40" applyFont="1" applyAlignment="1" applyProtection="1">
      <alignment horizontal="left"/>
    </xf>
    <xf numFmtId="186" fontId="3" fillId="0" borderId="0" xfId="40"/>
    <xf numFmtId="186" fontId="2" fillId="0" borderId="0" xfId="40" applyFont="1"/>
    <xf numFmtId="186" fontId="3" fillId="4" borderId="11" xfId="40" applyFill="1" applyBorder="1"/>
    <xf numFmtId="186" fontId="2" fillId="4" borderId="7" xfId="40" applyFont="1" applyFill="1" applyBorder="1"/>
    <xf numFmtId="186" fontId="2" fillId="4" borderId="8" xfId="40" applyFont="1" applyFill="1" applyBorder="1"/>
    <xf numFmtId="186" fontId="3" fillId="4" borderId="7" xfId="40" applyFill="1" applyBorder="1"/>
    <xf numFmtId="186" fontId="7" fillId="0" borderId="0" xfId="40" applyFont="1"/>
    <xf numFmtId="186" fontId="3" fillId="2" borderId="1" xfId="40" applyFill="1" applyBorder="1"/>
    <xf numFmtId="186" fontId="2" fillId="2" borderId="10" xfId="40" applyFont="1" applyFill="1" applyBorder="1" applyAlignment="1" applyProtection="1">
      <alignment horizontal="left"/>
    </xf>
    <xf numFmtId="186" fontId="2" fillId="2" borderId="0" xfId="40" applyFont="1" applyFill="1"/>
    <xf numFmtId="186" fontId="2" fillId="2" borderId="0" xfId="40" applyFont="1" applyFill="1" applyAlignment="1" applyProtection="1">
      <alignment horizontal="left"/>
    </xf>
    <xf numFmtId="186" fontId="3" fillId="2" borderId="10" xfId="40" applyFill="1" applyBorder="1"/>
    <xf numFmtId="186" fontId="2" fillId="2" borderId="10" xfId="40" applyFont="1" applyFill="1" applyBorder="1"/>
    <xf numFmtId="186" fontId="2" fillId="2" borderId="8" xfId="40" applyFont="1" applyFill="1" applyBorder="1"/>
    <xf numFmtId="186" fontId="2" fillId="2" borderId="7" xfId="40" applyFont="1" applyFill="1" applyBorder="1"/>
    <xf numFmtId="186" fontId="3" fillId="2" borderId="7" xfId="40" applyFill="1" applyBorder="1"/>
    <xf numFmtId="186" fontId="41" fillId="2" borderId="0" xfId="40" applyFont="1" applyFill="1" applyAlignment="1" applyProtection="1">
      <alignment horizontal="left"/>
    </xf>
    <xf numFmtId="186" fontId="41" fillId="2" borderId="10" xfId="40" applyFont="1" applyFill="1" applyBorder="1"/>
    <xf numFmtId="186" fontId="41" fillId="2" borderId="10" xfId="40" applyFont="1" applyFill="1" applyBorder="1" applyAlignment="1" applyProtection="1">
      <alignment horizontal="left"/>
    </xf>
    <xf numFmtId="186" fontId="41" fillId="2" borderId="0" xfId="40" applyFont="1" applyFill="1"/>
    <xf numFmtId="186" fontId="3" fillId="2" borderId="4" xfId="40" applyFill="1" applyBorder="1"/>
    <xf numFmtId="186" fontId="2" fillId="2" borderId="5" xfId="40" applyFont="1" applyFill="1" applyBorder="1"/>
    <xf numFmtId="186" fontId="41" fillId="2" borderId="3" xfId="40" applyFont="1" applyFill="1" applyBorder="1"/>
    <xf numFmtId="186" fontId="41" fillId="2" borderId="5" xfId="40" applyFont="1" applyFill="1" applyBorder="1"/>
    <xf numFmtId="186" fontId="41" fillId="2" borderId="5" xfId="40" applyFont="1" applyFill="1" applyBorder="1" applyAlignment="1" applyProtection="1">
      <alignment horizontal="left"/>
    </xf>
    <xf numFmtId="186" fontId="41" fillId="2" borderId="5" xfId="40" applyFont="1" applyFill="1" applyBorder="1" applyAlignment="1" applyProtection="1">
      <alignment horizontal="center"/>
    </xf>
    <xf numFmtId="186" fontId="41" fillId="2" borderId="3" xfId="40" applyFont="1" applyFill="1" applyBorder="1" applyAlignment="1" applyProtection="1">
      <alignment horizontal="center"/>
    </xf>
    <xf numFmtId="186" fontId="3" fillId="2" borderId="5" xfId="40" applyFill="1" applyBorder="1"/>
    <xf numFmtId="186" fontId="3" fillId="0" borderId="1" xfId="40" applyBorder="1"/>
    <xf numFmtId="186" fontId="2" fillId="0" borderId="10" xfId="40" applyFont="1" applyBorder="1"/>
    <xf numFmtId="186" fontId="2" fillId="0" borderId="5" xfId="40" applyFont="1" applyBorder="1"/>
    <xf numFmtId="186" fontId="2" fillId="0" borderId="3" xfId="40" applyFont="1" applyBorder="1"/>
    <xf numFmtId="186" fontId="3" fillId="0" borderId="5" xfId="40" applyBorder="1"/>
    <xf numFmtId="186" fontId="3" fillId="0" borderId="4" xfId="40" applyBorder="1"/>
    <xf numFmtId="186" fontId="2" fillId="0" borderId="5" xfId="40" applyFont="1" applyBorder="1" applyAlignment="1" applyProtection="1">
      <alignment horizontal="left"/>
    </xf>
    <xf numFmtId="186" fontId="2" fillId="0" borderId="3" xfId="40" applyFont="1" applyBorder="1" applyProtection="1"/>
    <xf numFmtId="186" fontId="2" fillId="0" borderId="5" xfId="40" applyFont="1" applyBorder="1" applyProtection="1"/>
    <xf numFmtId="187" fontId="2" fillId="0" borderId="5" xfId="40" applyNumberFormat="1" applyFont="1" applyBorder="1" applyProtection="1"/>
    <xf numFmtId="187" fontId="2" fillId="0" borderId="3" xfId="40" applyNumberFormat="1" applyFont="1" applyBorder="1" applyProtection="1"/>
    <xf numFmtId="186" fontId="2" fillId="0" borderId="5" xfId="40" applyNumberFormat="1" applyFont="1" applyBorder="1" applyProtection="1"/>
    <xf numFmtId="186" fontId="3" fillId="0" borderId="3" xfId="40" applyBorder="1"/>
    <xf numFmtId="186" fontId="6" fillId="0" borderId="5" xfId="40" applyFont="1" applyBorder="1" applyAlignment="1" applyProtection="1">
      <alignment horizontal="left"/>
    </xf>
    <xf numFmtId="186" fontId="6" fillId="0" borderId="3" xfId="40" applyFont="1" applyBorder="1"/>
    <xf numFmtId="186" fontId="6" fillId="0" borderId="5" xfId="40" applyFont="1" applyBorder="1"/>
    <xf numFmtId="186" fontId="7" fillId="0" borderId="5" xfId="40" applyFont="1" applyBorder="1" applyAlignment="1" applyProtection="1">
      <alignment horizontal="left"/>
    </xf>
    <xf numFmtId="186" fontId="7" fillId="0" borderId="3" xfId="40" applyFont="1" applyBorder="1"/>
    <xf numFmtId="186" fontId="7" fillId="0" borderId="5" xfId="40" applyFont="1" applyBorder="1"/>
    <xf numFmtId="187" fontId="6" fillId="0" borderId="5" xfId="40" applyNumberFormat="1" applyFont="1" applyBorder="1" applyProtection="1"/>
    <xf numFmtId="187" fontId="7" fillId="0" borderId="5" xfId="40" applyNumberFormat="1" applyFont="1" applyBorder="1" applyProtection="1"/>
    <xf numFmtId="186" fontId="6" fillId="0" borderId="3" xfId="40" applyFont="1" applyBorder="1" applyProtection="1"/>
    <xf numFmtId="186" fontId="6" fillId="0" borderId="5" xfId="40" applyFont="1" applyBorder="1" applyProtection="1"/>
    <xf numFmtId="187" fontId="6" fillId="0" borderId="3" xfId="40" applyNumberFormat="1" applyFont="1" applyBorder="1" applyProtection="1"/>
    <xf numFmtId="186" fontId="7" fillId="0" borderId="3" xfId="40" applyFont="1" applyBorder="1" applyProtection="1"/>
    <xf numFmtId="186" fontId="7" fillId="0" borderId="5" xfId="40" applyFont="1" applyBorder="1" applyProtection="1"/>
    <xf numFmtId="187" fontId="7" fillId="0" borderId="3" xfId="40" applyNumberFormat="1" applyFont="1" applyBorder="1" applyProtection="1"/>
    <xf numFmtId="186" fontId="50" fillId="0" borderId="0" xfId="40" applyFont="1"/>
    <xf numFmtId="186" fontId="7" fillId="0" borderId="5" xfId="40" applyNumberFormat="1" applyFont="1" applyBorder="1" applyProtection="1"/>
    <xf numFmtId="186" fontId="7" fillId="2" borderId="5" xfId="40" applyFont="1" applyFill="1" applyBorder="1" applyAlignment="1" applyProtection="1">
      <alignment horizontal="left"/>
    </xf>
    <xf numFmtId="186" fontId="7" fillId="2" borderId="3" xfId="40" applyFont="1" applyFill="1" applyBorder="1" applyProtection="1"/>
    <xf numFmtId="186" fontId="7" fillId="2" borderId="5" xfId="40" applyFont="1" applyFill="1" applyBorder="1"/>
    <xf numFmtId="186" fontId="7" fillId="2" borderId="5" xfId="40" applyFont="1" applyFill="1" applyBorder="1" applyProtection="1"/>
    <xf numFmtId="187" fontId="7" fillId="2" borderId="5" xfId="40" applyNumberFormat="1" applyFont="1" applyFill="1" applyBorder="1" applyProtection="1"/>
    <xf numFmtId="187" fontId="7" fillId="2" borderId="3" xfId="40" applyNumberFormat="1" applyFont="1" applyFill="1" applyBorder="1" applyProtection="1"/>
    <xf numFmtId="186" fontId="7" fillId="2" borderId="3" xfId="40" applyFont="1" applyFill="1" applyBorder="1"/>
    <xf numFmtId="186" fontId="3" fillId="0" borderId="0" xfId="40" applyNumberFormat="1" applyProtection="1"/>
    <xf numFmtId="186" fontId="3" fillId="0" borderId="0" xfId="40" applyAlignment="1" applyProtection="1">
      <alignment horizontal="left"/>
    </xf>
    <xf numFmtId="186" fontId="3" fillId="0" borderId="12" xfId="40" applyBorder="1"/>
    <xf numFmtId="186" fontId="2" fillId="0" borderId="6" xfId="40" applyFont="1" applyBorder="1" applyAlignment="1" applyProtection="1">
      <alignment horizontal="left"/>
    </xf>
    <xf numFmtId="186" fontId="2" fillId="0" borderId="9" xfId="40" applyFont="1" applyBorder="1" applyProtection="1"/>
    <xf numFmtId="186" fontId="2" fillId="0" borderId="6" xfId="40" applyFont="1" applyBorder="1"/>
    <xf numFmtId="186" fontId="2" fillId="0" borderId="6" xfId="40" applyFont="1" applyBorder="1" applyProtection="1"/>
    <xf numFmtId="187" fontId="2" fillId="0" borderId="6" xfId="40" applyNumberFormat="1" applyFont="1" applyBorder="1" applyProtection="1"/>
    <xf numFmtId="187" fontId="2" fillId="0" borderId="9" xfId="40" applyNumberFormat="1" applyFont="1" applyBorder="1" applyProtection="1"/>
    <xf numFmtId="186" fontId="7" fillId="0" borderId="0" xfId="40" applyFont="1" applyAlignment="1" applyProtection="1">
      <alignment horizontal="left"/>
    </xf>
    <xf numFmtId="186" fontId="2" fillId="0" borderId="0" xfId="41" applyFont="1" applyAlignment="1" applyProtection="1">
      <alignment horizontal="left"/>
    </xf>
    <xf numFmtId="186" fontId="2" fillId="0" borderId="0" xfId="41" applyFont="1"/>
    <xf numFmtId="186" fontId="3" fillId="0" borderId="0" xfId="41"/>
    <xf numFmtId="186" fontId="7" fillId="0" borderId="0" xfId="41" applyFont="1"/>
    <xf numFmtId="186" fontId="3" fillId="2" borderId="11" xfId="41" applyFill="1" applyBorder="1"/>
    <xf numFmtId="186" fontId="3" fillId="2" borderId="7" xfId="41" applyFill="1" applyBorder="1"/>
    <xf numFmtId="186" fontId="3" fillId="2" borderId="8" xfId="41" applyFill="1" applyBorder="1"/>
    <xf numFmtId="186" fontId="7" fillId="2" borderId="7" xfId="41" applyFont="1" applyFill="1" applyBorder="1"/>
    <xf numFmtId="186" fontId="2" fillId="2" borderId="1" xfId="41" applyFont="1" applyFill="1" applyBorder="1"/>
    <xf numFmtId="186" fontId="2" fillId="2" borderId="0" xfId="41" applyFont="1" applyFill="1" applyAlignment="1" applyProtection="1">
      <alignment horizontal="left"/>
    </xf>
    <xf numFmtId="186" fontId="41" fillId="2" borderId="1" xfId="41" applyFont="1" applyFill="1" applyBorder="1"/>
    <xf numFmtId="186" fontId="41" fillId="2" borderId="0" xfId="41" applyFont="1" applyFill="1"/>
    <xf numFmtId="186" fontId="41" fillId="2" borderId="0" xfId="41" applyFont="1" applyFill="1" applyAlignment="1" applyProtection="1">
      <alignment horizontal="left"/>
    </xf>
    <xf numFmtId="186" fontId="41" fillId="2" borderId="10" xfId="41" applyFont="1" applyFill="1" applyBorder="1"/>
    <xf numFmtId="186" fontId="2" fillId="2" borderId="0" xfId="41" applyFont="1" applyFill="1"/>
    <xf numFmtId="186" fontId="41" fillId="2" borderId="4" xfId="41" applyFont="1" applyFill="1" applyBorder="1"/>
    <xf numFmtId="186" fontId="41" fillId="2" borderId="3" xfId="41" applyFont="1" applyFill="1" applyBorder="1"/>
    <xf numFmtId="186" fontId="41" fillId="2" borderId="5" xfId="41" applyFont="1" applyFill="1" applyBorder="1"/>
    <xf numFmtId="186" fontId="41" fillId="2" borderId="1" xfId="41" applyFont="1" applyFill="1" applyBorder="1" applyAlignment="1" applyProtection="1">
      <alignment horizontal="left"/>
    </xf>
    <xf numFmtId="186" fontId="41" fillId="2" borderId="1" xfId="41" applyFont="1" applyFill="1" applyBorder="1" applyAlignment="1" applyProtection="1">
      <alignment horizontal="center"/>
    </xf>
    <xf numFmtId="186" fontId="2" fillId="0" borderId="4" xfId="41" applyFont="1" applyBorder="1"/>
    <xf numFmtId="186" fontId="2" fillId="0" borderId="3" xfId="41" applyFont="1" applyBorder="1"/>
    <xf numFmtId="186" fontId="6" fillId="0" borderId="3" xfId="41" applyFont="1" applyBorder="1"/>
    <xf numFmtId="186" fontId="3" fillId="0" borderId="1" xfId="41" applyBorder="1"/>
    <xf numFmtId="186" fontId="3" fillId="0" borderId="4" xfId="41" applyBorder="1"/>
    <xf numFmtId="186" fontId="7" fillId="0" borderId="5" xfId="41" applyFont="1" applyBorder="1"/>
    <xf numFmtId="186" fontId="7" fillId="0" borderId="3" xfId="41" applyFont="1" applyBorder="1"/>
    <xf numFmtId="187" fontId="7" fillId="0" borderId="5" xfId="41" applyNumberFormat="1" applyFont="1" applyBorder="1" applyProtection="1"/>
    <xf numFmtId="187" fontId="7" fillId="0" borderId="3" xfId="41" applyNumberFormat="1" applyFont="1" applyBorder="1" applyProtection="1"/>
    <xf numFmtId="186" fontId="6" fillId="0" borderId="5" xfId="41" applyFont="1" applyBorder="1" applyAlignment="1" applyProtection="1">
      <alignment horizontal="left"/>
    </xf>
    <xf numFmtId="186" fontId="6" fillId="0" borderId="3" xfId="41" applyFont="1" applyBorder="1" applyProtection="1"/>
    <xf numFmtId="186" fontId="6" fillId="0" borderId="5" xfId="41" applyFont="1" applyBorder="1" applyProtection="1"/>
    <xf numFmtId="187" fontId="6" fillId="0" borderId="5" xfId="41" applyNumberFormat="1" applyFont="1" applyBorder="1" applyProtection="1"/>
    <xf numFmtId="187" fontId="6" fillId="0" borderId="3" xfId="41" applyNumberFormat="1" applyFont="1" applyBorder="1" applyProtection="1"/>
    <xf numFmtId="186" fontId="2" fillId="0" borderId="5" xfId="41" applyFont="1" applyBorder="1"/>
    <xf numFmtId="186" fontId="7" fillId="0" borderId="5" xfId="41" applyFont="1" applyBorder="1" applyAlignment="1" applyProtection="1">
      <alignment horizontal="left"/>
    </xf>
    <xf numFmtId="186" fontId="7" fillId="0" borderId="3" xfId="41" applyFont="1" applyBorder="1" applyProtection="1"/>
    <xf numFmtId="186" fontId="7" fillId="0" borderId="5" xfId="41" applyFont="1" applyBorder="1" applyProtection="1"/>
    <xf numFmtId="186" fontId="3" fillId="0" borderId="0" xfId="41" applyAlignment="1" applyProtection="1">
      <alignment horizontal="left"/>
    </xf>
    <xf numFmtId="0" fontId="0" fillId="2" borderId="11" xfId="0" applyFill="1" applyBorder="1"/>
    <xf numFmtId="0" fontId="10" fillId="2" borderId="7" xfId="0" applyFont="1" applyFill="1" applyBorder="1"/>
    <xf numFmtId="0" fontId="18" fillId="2" borderId="8" xfId="0" applyFont="1" applyFill="1" applyBorder="1"/>
    <xf numFmtId="0" fontId="14" fillId="2" borderId="8" xfId="0" applyFont="1" applyFill="1" applyBorder="1" applyAlignment="1" applyProtection="1">
      <alignment horizontal="left"/>
    </xf>
    <xf numFmtId="0" fontId="14" fillId="2" borderId="7" xfId="0" applyFont="1" applyFill="1" applyBorder="1"/>
    <xf numFmtId="0" fontId="0" fillId="2" borderId="1" xfId="0" applyFill="1" applyBorder="1"/>
    <xf numFmtId="0" fontId="10" fillId="2" borderId="10" xfId="0" applyFont="1" applyFill="1" applyBorder="1" applyAlignment="1" applyProtection="1">
      <alignment horizontal="left"/>
    </xf>
    <xf numFmtId="0" fontId="0" fillId="2" borderId="4" xfId="0" applyFill="1" applyBorder="1"/>
    <xf numFmtId="0" fontId="2" fillId="2" borderId="5" xfId="0" applyFont="1" applyFill="1" applyBorder="1"/>
    <xf numFmtId="0" fontId="32" fillId="2" borderId="9" xfId="0" applyFont="1" applyFill="1" applyBorder="1" applyAlignment="1" applyProtection="1">
      <alignment horizontal="center"/>
    </xf>
    <xf numFmtId="0" fontId="41" fillId="2" borderId="6" xfId="0" applyFont="1" applyFill="1" applyBorder="1"/>
    <xf numFmtId="0" fontId="41" fillId="2" borderId="6" xfId="0" applyFont="1" applyFill="1" applyBorder="1" applyAlignment="1" applyProtection="1">
      <alignment horizontal="center"/>
    </xf>
    <xf numFmtId="0" fontId="2" fillId="2" borderId="6" xfId="0" applyFont="1" applyFill="1" applyBorder="1"/>
    <xf numFmtId="0" fontId="0" fillId="0" borderId="11" xfId="0" applyBorder="1"/>
    <xf numFmtId="0" fontId="2" fillId="0" borderId="7" xfId="0" applyFont="1" applyBorder="1"/>
    <xf numFmtId="0" fontId="2" fillId="0" borderId="8" xfId="0" applyFont="1" applyBorder="1"/>
    <xf numFmtId="0" fontId="0" fillId="0" borderId="4" xfId="0" applyBorder="1"/>
    <xf numFmtId="0" fontId="18" fillId="0" borderId="4" xfId="0" applyFont="1" applyBorder="1"/>
    <xf numFmtId="0" fontId="41" fillId="0" borderId="5" xfId="0" applyFont="1" applyBorder="1" applyAlignment="1" applyProtection="1">
      <alignment horizontal="left"/>
    </xf>
    <xf numFmtId="0" fontId="5" fillId="0" borderId="5" xfId="0" applyFont="1" applyBorder="1" applyAlignment="1" applyProtection="1">
      <alignment horizontal="left"/>
    </xf>
    <xf numFmtId="0" fontId="5" fillId="0" borderId="5" xfId="0" applyFont="1" applyBorder="1" applyProtection="1"/>
    <xf numFmtId="0" fontId="36" fillId="0" borderId="5" xfId="0" applyFont="1" applyBorder="1"/>
    <xf numFmtId="0" fontId="2" fillId="0" borderId="3" xfId="0" applyFont="1" applyBorder="1"/>
    <xf numFmtId="0" fontId="2" fillId="0" borderId="5" xfId="0" applyFont="1" applyBorder="1"/>
    <xf numFmtId="0" fontId="3" fillId="0" borderId="5" xfId="0" applyFont="1" applyBorder="1"/>
    <xf numFmtId="0" fontId="3" fillId="0" borderId="3" xfId="0" applyFont="1" applyBorder="1"/>
    <xf numFmtId="0" fontId="18" fillId="0" borderId="5" xfId="0" applyFont="1" applyBorder="1" applyAlignment="1" applyProtection="1">
      <alignment horizontal="left"/>
    </xf>
    <xf numFmtId="0" fontId="2" fillId="0" borderId="5" xfId="0" applyFont="1" applyBorder="1" applyProtection="1"/>
    <xf numFmtId="0" fontId="14" fillId="0" borderId="5" xfId="0" applyFont="1" applyBorder="1" applyAlignment="1" applyProtection="1">
      <alignment horizontal="left"/>
    </xf>
    <xf numFmtId="0" fontId="14" fillId="0" borderId="3" xfId="0" applyFont="1" applyBorder="1" applyProtection="1"/>
    <xf numFmtId="0" fontId="14" fillId="0" borderId="5" xfId="0" applyFont="1" applyBorder="1"/>
    <xf numFmtId="0" fontId="14" fillId="0" borderId="5" xfId="0" applyFont="1" applyBorder="1" applyProtection="1"/>
    <xf numFmtId="0" fontId="14" fillId="0" borderId="3" xfId="0" applyFont="1" applyBorder="1"/>
    <xf numFmtId="0" fontId="18" fillId="2" borderId="5" xfId="0" applyFont="1" applyFill="1" applyBorder="1" applyAlignment="1" applyProtection="1">
      <alignment horizontal="left"/>
    </xf>
    <xf numFmtId="0" fontId="18" fillId="2" borderId="3" xfId="0" applyFont="1" applyFill="1" applyBorder="1" applyProtection="1"/>
    <xf numFmtId="0" fontId="18" fillId="2" borderId="5" xfId="0" applyFont="1" applyFill="1" applyBorder="1"/>
    <xf numFmtId="0" fontId="18" fillId="2" borderId="5" xfId="0" applyFont="1" applyFill="1" applyBorder="1" applyProtection="1"/>
    <xf numFmtId="0" fontId="18" fillId="2" borderId="3" xfId="0" applyFont="1" applyFill="1" applyBorder="1"/>
    <xf numFmtId="0" fontId="17" fillId="0" borderId="5" xfId="0" applyFont="1" applyBorder="1" applyAlignment="1" applyProtection="1">
      <alignment horizontal="left"/>
    </xf>
    <xf numFmtId="0" fontId="19" fillId="2" borderId="5" xfId="0" applyFont="1" applyFill="1" applyBorder="1" applyAlignment="1" applyProtection="1">
      <alignment horizontal="left"/>
    </xf>
    <xf numFmtId="0" fontId="19" fillId="0" borderId="5" xfId="0" applyFont="1" applyBorder="1" applyAlignment="1" applyProtection="1">
      <alignment horizontal="left"/>
    </xf>
    <xf numFmtId="0" fontId="2" fillId="0" borderId="0" xfId="42" applyFont="1" applyAlignment="1" applyProtection="1">
      <alignment horizontal="left"/>
    </xf>
    <xf numFmtId="0" fontId="3" fillId="0" borderId="0" xfId="42"/>
    <xf numFmtId="0" fontId="2" fillId="0" borderId="0" xfId="42" applyFont="1"/>
    <xf numFmtId="0" fontId="3" fillId="2" borderId="11" xfId="42" applyFill="1" applyBorder="1"/>
    <xf numFmtId="0" fontId="41" fillId="2" borderId="7" xfId="42" applyFont="1" applyFill="1" applyBorder="1"/>
    <xf numFmtId="0" fontId="36" fillId="2" borderId="8" xfId="42" applyFont="1" applyFill="1" applyBorder="1"/>
    <xf numFmtId="0" fontId="41" fillId="2" borderId="8" xfId="42" applyFont="1" applyFill="1" applyBorder="1" applyAlignment="1" applyProtection="1">
      <alignment horizontal="left"/>
    </xf>
    <xf numFmtId="0" fontId="41" fillId="2" borderId="8" xfId="42" applyFont="1" applyFill="1" applyBorder="1"/>
    <xf numFmtId="0" fontId="41" fillId="2" borderId="8" xfId="42" applyFont="1" applyFill="1" applyBorder="1" applyAlignment="1" applyProtection="1">
      <alignment horizontal="center"/>
    </xf>
    <xf numFmtId="0" fontId="7" fillId="0" borderId="0" xfId="42" applyFont="1"/>
    <xf numFmtId="0" fontId="3" fillId="0" borderId="0" xfId="42" applyAlignment="1" applyProtection="1">
      <alignment horizontal="left"/>
    </xf>
    <xf numFmtId="0" fontId="3" fillId="2" borderId="1" xfId="42" applyFill="1" applyBorder="1"/>
    <xf numFmtId="0" fontId="41" fillId="2" borderId="10" xfId="42" applyFont="1" applyFill="1" applyBorder="1" applyAlignment="1" applyProtection="1">
      <alignment horizontal="left"/>
    </xf>
    <xf numFmtId="0" fontId="41" fillId="2" borderId="0" xfId="42" applyFont="1" applyFill="1"/>
    <xf numFmtId="0" fontId="41" fillId="2" borderId="10" xfId="42" applyFont="1" applyFill="1" applyBorder="1"/>
    <xf numFmtId="0" fontId="3" fillId="2" borderId="4" xfId="42" applyFill="1" applyBorder="1"/>
    <xf numFmtId="0" fontId="41" fillId="2" borderId="5" xfId="42" applyFont="1" applyFill="1" applyBorder="1"/>
    <xf numFmtId="0" fontId="27" fillId="2" borderId="9" xfId="42" applyFont="1" applyFill="1" applyBorder="1" applyAlignment="1" applyProtection="1">
      <alignment horizontal="center"/>
    </xf>
    <xf numFmtId="0" fontId="41" fillId="2" borderId="6" xfId="42" applyFont="1" applyFill="1" applyBorder="1"/>
    <xf numFmtId="0" fontId="27" fillId="2" borderId="6" xfId="42" applyFont="1" applyFill="1" applyBorder="1" applyAlignment="1" applyProtection="1">
      <alignment horizontal="center"/>
    </xf>
    <xf numFmtId="0" fontId="27" fillId="2" borderId="6" xfId="42" applyFont="1" applyFill="1" applyBorder="1"/>
    <xf numFmtId="0" fontId="3" fillId="0" borderId="11" xfId="42" applyBorder="1"/>
    <xf numFmtId="0" fontId="41" fillId="0" borderId="7" xfId="42" applyFont="1" applyBorder="1"/>
    <xf numFmtId="0" fontId="41" fillId="0" borderId="8" xfId="42" applyFont="1" applyBorder="1"/>
    <xf numFmtId="0" fontId="3" fillId="0" borderId="4" xfId="42" applyBorder="1"/>
    <xf numFmtId="0" fontId="41" fillId="0" borderId="5" xfId="42" applyFont="1" applyBorder="1"/>
    <xf numFmtId="0" fontId="41" fillId="0" borderId="3" xfId="42" applyFont="1" applyBorder="1"/>
    <xf numFmtId="0" fontId="36" fillId="0" borderId="5" xfId="42" applyFont="1" applyBorder="1"/>
    <xf numFmtId="0" fontId="3" fillId="0" borderId="1" xfId="42" applyBorder="1"/>
    <xf numFmtId="0" fontId="36" fillId="0" borderId="0" xfId="42" applyFont="1"/>
    <xf numFmtId="0" fontId="36" fillId="0" borderId="1" xfId="42" applyFont="1" applyBorder="1"/>
    <xf numFmtId="0" fontId="36" fillId="0" borderId="10" xfId="42" applyFont="1" applyBorder="1"/>
    <xf numFmtId="0" fontId="41" fillId="0" borderId="5" xfId="42" applyFont="1" applyBorder="1" applyAlignment="1" applyProtection="1">
      <alignment horizontal="left"/>
    </xf>
    <xf numFmtId="0" fontId="41" fillId="0" borderId="3" xfId="42" applyFont="1" applyBorder="1" applyProtection="1"/>
    <xf numFmtId="0" fontId="41" fillId="0" borderId="5" xfId="42" applyFont="1" applyBorder="1" applyProtection="1"/>
    <xf numFmtId="0" fontId="36" fillId="0" borderId="5" xfId="42" applyFont="1" applyBorder="1" applyAlignment="1" applyProtection="1">
      <alignment horizontal="left"/>
    </xf>
    <xf numFmtId="0" fontId="36" fillId="0" borderId="3" xfId="42" applyFont="1" applyBorder="1" applyProtection="1"/>
    <xf numFmtId="0" fontId="36" fillId="0" borderId="5" xfId="42" applyFont="1" applyBorder="1" applyProtection="1"/>
    <xf numFmtId="0" fontId="36" fillId="0" borderId="3" xfId="42" applyFont="1" applyBorder="1"/>
    <xf numFmtId="186" fontId="3" fillId="0" borderId="0" xfId="42" applyNumberFormat="1" applyProtection="1"/>
    <xf numFmtId="0" fontId="7" fillId="0" borderId="0" xfId="42" applyFont="1" applyAlignment="1" applyProtection="1">
      <alignment horizontal="left"/>
    </xf>
    <xf numFmtId="0" fontId="36" fillId="0" borderId="0" xfId="42" applyFont="1" applyAlignment="1" applyProtection="1">
      <alignment horizontal="left"/>
    </xf>
    <xf numFmtId="186" fontId="2" fillId="0" borderId="0" xfId="43" applyFont="1" applyAlignment="1" applyProtection="1">
      <alignment horizontal="left"/>
    </xf>
    <xf numFmtId="186" fontId="2" fillId="0" borderId="0" xfId="43" applyFont="1"/>
    <xf numFmtId="186" fontId="41" fillId="0" borderId="0" xfId="43" applyFont="1"/>
    <xf numFmtId="186" fontId="3" fillId="0" borderId="0" xfId="43"/>
    <xf numFmtId="186" fontId="3" fillId="0" borderId="0" xfId="43" applyAlignment="1" applyProtection="1">
      <alignment horizontal="left"/>
    </xf>
    <xf numFmtId="186" fontId="36" fillId="2" borderId="11" xfId="43" applyFont="1" applyFill="1" applyBorder="1"/>
    <xf numFmtId="186" fontId="36" fillId="2" borderId="8" xfId="43" applyFont="1" applyFill="1" applyBorder="1"/>
    <xf numFmtId="186" fontId="36" fillId="2" borderId="7" xfId="43" applyFont="1" applyFill="1" applyBorder="1"/>
    <xf numFmtId="186" fontId="41" fillId="2" borderId="8" xfId="43" applyFont="1" applyFill="1" applyBorder="1" applyAlignment="1" applyProtection="1">
      <alignment horizontal="left"/>
    </xf>
    <xf numFmtId="186" fontId="3" fillId="4" borderId="7" xfId="43" applyFill="1" applyBorder="1"/>
    <xf numFmtId="186" fontId="7" fillId="0" borderId="0" xfId="43" applyFont="1"/>
    <xf numFmtId="186" fontId="41" fillId="2" borderId="4" xfId="43" applyFont="1" applyFill="1" applyBorder="1" applyAlignment="1" applyProtection="1">
      <alignment horizontal="left"/>
    </xf>
    <xf numFmtId="186" fontId="41" fillId="2" borderId="4" xfId="43" applyFont="1" applyFill="1" applyBorder="1"/>
    <xf numFmtId="186" fontId="41" fillId="2" borderId="3" xfId="43" applyFont="1" applyFill="1" applyBorder="1" applyAlignment="1" applyProtection="1">
      <alignment horizontal="left"/>
    </xf>
    <xf numFmtId="186" fontId="41" fillId="2" borderId="5" xfId="43" applyFont="1" applyFill="1" applyBorder="1"/>
    <xf numFmtId="186" fontId="41" fillId="2" borderId="9" xfId="43" applyFont="1" applyFill="1" applyBorder="1" applyAlignment="1" applyProtection="1">
      <alignment horizontal="left"/>
    </xf>
    <xf numFmtId="186" fontId="41" fillId="2" borderId="12" xfId="43" applyFont="1" applyFill="1" applyBorder="1" applyAlignment="1" applyProtection="1">
      <alignment horizontal="left"/>
    </xf>
    <xf numFmtId="186" fontId="41" fillId="2" borderId="9" xfId="43" applyFont="1" applyFill="1" applyBorder="1"/>
    <xf numFmtId="186" fontId="2" fillId="4" borderId="6" xfId="43" applyFont="1" applyFill="1" applyBorder="1"/>
    <xf numFmtId="186" fontId="36" fillId="0" borderId="1" xfId="43" applyFont="1" applyBorder="1"/>
    <xf numFmtId="186" fontId="36" fillId="0" borderId="0" xfId="43" applyFont="1"/>
    <xf numFmtId="186" fontId="36" fillId="0" borderId="10" xfId="43" applyFont="1" applyBorder="1"/>
    <xf numFmtId="186" fontId="7" fillId="0" borderId="10" xfId="43" applyFont="1" applyBorder="1"/>
    <xf numFmtId="186" fontId="41" fillId="0" borderId="4" xfId="43" applyFont="1" applyBorder="1" applyAlignment="1" applyProtection="1">
      <alignment horizontal="left"/>
    </xf>
    <xf numFmtId="186" fontId="41" fillId="0" borderId="4" xfId="43" applyFont="1" applyBorder="1"/>
    <xf numFmtId="186" fontId="41" fillId="0" borderId="3" xfId="43" applyFont="1" applyBorder="1" applyProtection="1"/>
    <xf numFmtId="186" fontId="41" fillId="0" borderId="5" xfId="43" applyFont="1" applyBorder="1" applyAlignment="1" applyProtection="1">
      <alignment horizontal="left"/>
    </xf>
    <xf numFmtId="186" fontId="41" fillId="0" borderId="4" xfId="43" applyFont="1" applyBorder="1" applyProtection="1"/>
    <xf numFmtId="186" fontId="41" fillId="0" borderId="3" xfId="43" applyFont="1" applyBorder="1"/>
    <xf numFmtId="187" fontId="7" fillId="0" borderId="10" xfId="43" applyNumberFormat="1" applyFont="1" applyBorder="1" applyProtection="1"/>
    <xf numFmtId="187" fontId="7" fillId="0" borderId="0" xfId="43" applyNumberFormat="1" applyFont="1" applyProtection="1"/>
    <xf numFmtId="186" fontId="41" fillId="0" borderId="5" xfId="43" applyFont="1" applyBorder="1"/>
    <xf numFmtId="186" fontId="41" fillId="0" borderId="4" xfId="43" applyNumberFormat="1" applyFont="1" applyBorder="1" applyProtection="1"/>
    <xf numFmtId="187" fontId="3" fillId="0" borderId="0" xfId="43" applyNumberFormat="1" applyProtection="1"/>
    <xf numFmtId="186" fontId="41" fillId="0" borderId="4" xfId="43" applyFont="1" applyBorder="1" applyAlignment="1" applyProtection="1">
      <alignment horizontal="center"/>
    </xf>
    <xf numFmtId="186" fontId="36" fillId="0" borderId="4" xfId="43" applyFont="1" applyBorder="1"/>
    <xf numFmtId="186" fontId="36" fillId="0" borderId="3" xfId="43" applyFont="1" applyBorder="1"/>
    <xf numFmtId="186" fontId="36" fillId="0" borderId="5" xfId="43" applyFont="1" applyBorder="1"/>
    <xf numFmtId="186" fontId="40" fillId="0" borderId="4" xfId="43" applyFont="1" applyBorder="1" applyAlignment="1" applyProtection="1">
      <alignment horizontal="left"/>
    </xf>
    <xf numFmtId="186" fontId="40" fillId="0" borderId="4" xfId="43" applyFont="1" applyBorder="1"/>
    <xf numFmtId="186" fontId="40" fillId="0" borderId="3" xfId="43" applyFont="1" applyBorder="1"/>
    <xf numFmtId="186" fontId="40" fillId="0" borderId="5" xfId="43" applyFont="1" applyBorder="1"/>
    <xf numFmtId="186" fontId="2" fillId="0" borderId="10" xfId="43" applyFont="1" applyBorder="1"/>
    <xf numFmtId="186" fontId="36" fillId="0" borderId="4" xfId="43" applyFont="1" applyBorder="1" applyAlignment="1" applyProtection="1">
      <alignment horizontal="left"/>
    </xf>
    <xf numFmtId="186" fontId="3" fillId="0" borderId="10" xfId="43" applyBorder="1"/>
    <xf numFmtId="186" fontId="40" fillId="0" borderId="3" xfId="43" applyFont="1" applyBorder="1" applyProtection="1"/>
    <xf numFmtId="186" fontId="40" fillId="0" borderId="4" xfId="43" applyFont="1" applyBorder="1" applyProtection="1"/>
    <xf numFmtId="186" fontId="6" fillId="0" borderId="10" xfId="43" applyFont="1" applyBorder="1"/>
    <xf numFmtId="186" fontId="36" fillId="0" borderId="3" xfId="43" applyFont="1" applyBorder="1" applyProtection="1"/>
    <xf numFmtId="186" fontId="36" fillId="0" borderId="4" xfId="43" applyFont="1" applyBorder="1" applyProtection="1"/>
    <xf numFmtId="187" fontId="6" fillId="0" borderId="10" xfId="43" applyNumberFormat="1" applyFont="1" applyBorder="1" applyProtection="1"/>
    <xf numFmtId="186" fontId="36" fillId="0" borderId="4" xfId="43" applyNumberFormat="1" applyFont="1" applyBorder="1" applyProtection="1"/>
    <xf numFmtId="186" fontId="36" fillId="2" borderId="4" xfId="43" applyFont="1" applyFill="1" applyBorder="1" applyAlignment="1" applyProtection="1">
      <alignment horizontal="left"/>
    </xf>
    <xf numFmtId="186" fontId="36" fillId="2" borderId="4" xfId="43" applyFont="1" applyFill="1" applyBorder="1"/>
    <xf numFmtId="186" fontId="36" fillId="2" borderId="3" xfId="43" applyFont="1" applyFill="1" applyBorder="1"/>
    <xf numFmtId="186" fontId="36" fillId="2" borderId="5" xfId="43" applyFont="1" applyFill="1" applyBorder="1"/>
    <xf numFmtId="186" fontId="36" fillId="2" borderId="4" xfId="43" applyFont="1" applyFill="1" applyBorder="1" applyProtection="1"/>
    <xf numFmtId="186" fontId="7" fillId="5" borderId="10" xfId="43" applyFont="1" applyFill="1" applyBorder="1"/>
    <xf numFmtId="186" fontId="36" fillId="2" borderId="3" xfId="43" applyFont="1" applyFill="1" applyBorder="1" applyProtection="1"/>
    <xf numFmtId="186" fontId="6" fillId="0" borderId="0" xfId="43" applyFont="1"/>
    <xf numFmtId="187" fontId="7" fillId="0" borderId="5" xfId="43" applyNumberFormat="1" applyFont="1" applyBorder="1" applyProtection="1"/>
    <xf numFmtId="186" fontId="41" fillId="0" borderId="2" xfId="43" applyFont="1" applyBorder="1" applyAlignment="1" applyProtection="1">
      <alignment horizontal="left"/>
    </xf>
    <xf numFmtId="186" fontId="41" fillId="0" borderId="5" xfId="43" applyFont="1" applyBorder="1" applyProtection="1"/>
    <xf numFmtId="186" fontId="36" fillId="0" borderId="2" xfId="43" applyFont="1" applyBorder="1"/>
    <xf numFmtId="186" fontId="40" fillId="0" borderId="2" xfId="43" applyFont="1" applyBorder="1" applyAlignment="1" applyProtection="1">
      <alignment horizontal="left"/>
    </xf>
    <xf numFmtId="186" fontId="40" fillId="0" borderId="5" xfId="43" applyFont="1" applyBorder="1" applyProtection="1"/>
    <xf numFmtId="186" fontId="4" fillId="0" borderId="10" xfId="43" applyFont="1" applyBorder="1"/>
    <xf numFmtId="186" fontId="36" fillId="0" borderId="2" xfId="43" applyFont="1" applyBorder="1" applyAlignment="1" applyProtection="1">
      <alignment horizontal="left"/>
    </xf>
    <xf numFmtId="186" fontId="36" fillId="0" borderId="5" xfId="43" applyFont="1" applyBorder="1" applyProtection="1"/>
    <xf numFmtId="186" fontId="41" fillId="0" borderId="2" xfId="43" applyFont="1" applyBorder="1"/>
    <xf numFmtId="186" fontId="7" fillId="0" borderId="5" xfId="43" applyFont="1" applyBorder="1"/>
    <xf numFmtId="186" fontId="7" fillId="0" borderId="0" xfId="43" applyFont="1" applyAlignment="1" applyProtection="1">
      <alignment horizontal="left"/>
    </xf>
    <xf numFmtId="186" fontId="7" fillId="0" borderId="0" xfId="43" applyNumberFormat="1" applyFont="1" applyProtection="1"/>
    <xf numFmtId="186" fontId="3" fillId="0" borderId="0" xfId="43" applyNumberFormat="1" applyProtection="1"/>
    <xf numFmtId="0" fontId="2" fillId="0" borderId="0" xfId="44" applyFont="1" applyAlignment="1" applyProtection="1">
      <alignment horizontal="left"/>
    </xf>
    <xf numFmtId="0" fontId="3" fillId="0" borderId="0" xfId="44"/>
    <xf numFmtId="0" fontId="2" fillId="0" borderId="0" xfId="44" applyFont="1"/>
    <xf numFmtId="0" fontId="52" fillId="4" borderId="11" xfId="44" applyFont="1" applyFill="1" applyBorder="1"/>
    <xf numFmtId="0" fontId="4" fillId="4" borderId="7" xfId="44" applyFont="1" applyFill="1" applyBorder="1"/>
    <xf numFmtId="0" fontId="4" fillId="4" borderId="8" xfId="44" applyFont="1" applyFill="1" applyBorder="1"/>
    <xf numFmtId="0" fontId="52" fillId="4" borderId="8" xfId="44" applyFont="1" applyFill="1" applyBorder="1"/>
    <xf numFmtId="0" fontId="52" fillId="4" borderId="7" xfId="44" applyFont="1" applyFill="1" applyBorder="1"/>
    <xf numFmtId="0" fontId="52" fillId="2" borderId="1" xfId="44" applyFont="1" applyFill="1" applyBorder="1"/>
    <xf numFmtId="0" fontId="4" fillId="2" borderId="10" xfId="44" applyFont="1" applyFill="1" applyBorder="1" applyAlignment="1" applyProtection="1">
      <alignment horizontal="left"/>
    </xf>
    <xf numFmtId="0" fontId="6" fillId="2" borderId="0" xfId="44" applyFont="1" applyFill="1" applyAlignment="1" applyProtection="1">
      <alignment horizontal="left"/>
    </xf>
    <xf numFmtId="0" fontId="6" fillId="2" borderId="0" xfId="44" applyFont="1" applyFill="1"/>
    <xf numFmtId="0" fontId="6" fillId="2" borderId="10" xfId="44" applyFont="1" applyFill="1" applyBorder="1"/>
    <xf numFmtId="0" fontId="7" fillId="2" borderId="0" xfId="44" applyFont="1" applyFill="1"/>
    <xf numFmtId="0" fontId="7" fillId="2" borderId="10" xfId="44" applyFont="1" applyFill="1" applyBorder="1"/>
    <xf numFmtId="0" fontId="7" fillId="4" borderId="10" xfId="44" applyFont="1" applyFill="1" applyBorder="1"/>
    <xf numFmtId="0" fontId="2" fillId="2" borderId="10" xfId="44" applyFont="1" applyFill="1" applyBorder="1" applyAlignment="1" applyProtection="1">
      <alignment horizontal="left"/>
    </xf>
    <xf numFmtId="0" fontId="6" fillId="2" borderId="7" xfId="44" applyFont="1" applyFill="1" applyBorder="1"/>
    <xf numFmtId="0" fontId="6" fillId="2" borderId="7" xfId="44" applyFont="1" applyFill="1" applyBorder="1" applyAlignment="1" applyProtection="1">
      <alignment horizontal="left"/>
    </xf>
    <xf numFmtId="0" fontId="6" fillId="2" borderId="8" xfId="44" applyFont="1" applyFill="1" applyBorder="1"/>
    <xf numFmtId="0" fontId="6" fillId="2" borderId="8" xfId="44" applyFont="1" applyFill="1" applyBorder="1" applyAlignment="1" applyProtection="1">
      <alignment horizontal="left"/>
    </xf>
    <xf numFmtId="0" fontId="7" fillId="2" borderId="8" xfId="44" applyFont="1" applyFill="1" applyBorder="1"/>
    <xf numFmtId="0" fontId="7" fillId="2" borderId="7" xfId="44" applyFont="1" applyFill="1" applyBorder="1"/>
    <xf numFmtId="0" fontId="7" fillId="4" borderId="7" xfId="44" applyFont="1" applyFill="1" applyBorder="1"/>
    <xf numFmtId="0" fontId="52" fillId="2" borderId="4" xfId="44" applyFont="1" applyFill="1" applyBorder="1"/>
    <xf numFmtId="0" fontId="4" fillId="2" borderId="5" xfId="44" applyFont="1" applyFill="1" applyBorder="1"/>
    <xf numFmtId="0" fontId="6" fillId="2" borderId="5" xfId="44" applyFont="1" applyFill="1" applyBorder="1" applyAlignment="1" applyProtection="1">
      <alignment horizontal="left"/>
    </xf>
    <xf numFmtId="0" fontId="6" fillId="2" borderId="3" xfId="44" applyFont="1" applyFill="1" applyBorder="1" applyAlignment="1" applyProtection="1">
      <alignment horizontal="left"/>
    </xf>
    <xf numFmtId="0" fontId="6" fillId="2" borderId="5" xfId="44" applyFont="1" applyFill="1" applyBorder="1"/>
    <xf numFmtId="0" fontId="7" fillId="2" borderId="3" xfId="44" applyFont="1" applyFill="1" applyBorder="1"/>
    <xf numFmtId="0" fontId="7" fillId="2" borderId="5" xfId="44" applyFont="1" applyFill="1" applyBorder="1"/>
    <xf numFmtId="0" fontId="7" fillId="4" borderId="5" xfId="44" applyFont="1" applyFill="1" applyBorder="1"/>
    <xf numFmtId="0" fontId="52" fillId="0" borderId="11" xfId="44" applyFont="1" applyBorder="1"/>
    <xf numFmtId="0" fontId="4" fillId="0" borderId="6" xfId="44" applyFont="1" applyBorder="1"/>
    <xf numFmtId="0" fontId="4" fillId="0" borderId="9" xfId="44" applyFont="1" applyBorder="1"/>
    <xf numFmtId="0" fontId="52" fillId="0" borderId="9" xfId="44" applyFont="1" applyBorder="1"/>
    <xf numFmtId="0" fontId="52" fillId="0" borderId="5" xfId="44" applyFont="1" applyBorder="1"/>
    <xf numFmtId="0" fontId="52" fillId="0" borderId="10" xfId="44" applyFont="1" applyBorder="1"/>
    <xf numFmtId="0" fontId="52" fillId="0" borderId="1" xfId="44" applyFont="1" applyBorder="1"/>
    <xf numFmtId="0" fontId="4" fillId="0" borderId="5" xfId="44" applyFont="1" applyBorder="1"/>
    <xf numFmtId="0" fontId="4" fillId="0" borderId="3" xfId="44" applyFont="1" applyBorder="1"/>
    <xf numFmtId="0" fontId="52" fillId="0" borderId="3" xfId="44" applyFont="1" applyBorder="1"/>
    <xf numFmtId="0" fontId="3" fillId="0" borderId="4" xfId="44" applyBorder="1"/>
    <xf numFmtId="0" fontId="2" fillId="0" borderId="5" xfId="44" applyFont="1" applyBorder="1"/>
    <xf numFmtId="0" fontId="2" fillId="0" borderId="3" xfId="44" applyFont="1" applyBorder="1"/>
    <xf numFmtId="0" fontId="3" fillId="0" borderId="3" xfId="44" applyBorder="1"/>
    <xf numFmtId="0" fontId="3" fillId="0" borderId="5" xfId="44" applyBorder="1"/>
    <xf numFmtId="0" fontId="3" fillId="0" borderId="10" xfId="44" applyBorder="1"/>
    <xf numFmtId="0" fontId="2" fillId="0" borderId="5" xfId="44" applyFont="1" applyBorder="1" applyAlignment="1" applyProtection="1">
      <alignment horizontal="left"/>
    </xf>
    <xf numFmtId="0" fontId="2" fillId="0" borderId="5" xfId="44" applyFont="1" applyBorder="1" applyProtection="1"/>
    <xf numFmtId="0" fontId="2" fillId="0" borderId="3" xfId="44" applyFont="1" applyBorder="1" applyProtection="1"/>
    <xf numFmtId="0" fontId="4" fillId="0" borderId="5" xfId="44" applyFont="1" applyBorder="1" applyAlignment="1" applyProtection="1">
      <alignment horizontal="left"/>
    </xf>
    <xf numFmtId="0" fontId="52" fillId="0" borderId="0" xfId="44" applyFont="1"/>
    <xf numFmtId="0" fontId="7" fillId="0" borderId="5" xfId="44" applyFont="1" applyBorder="1" applyAlignment="1" applyProtection="1">
      <alignment horizontal="left"/>
    </xf>
    <xf numFmtId="0" fontId="6" fillId="0" borderId="5" xfId="44" applyFont="1" applyBorder="1"/>
    <xf numFmtId="0" fontId="6" fillId="0" borderId="3" xfId="44" applyFont="1" applyBorder="1"/>
    <xf numFmtId="0" fontId="7" fillId="0" borderId="3" xfId="44" applyFont="1" applyBorder="1"/>
    <xf numFmtId="0" fontId="7" fillId="0" borderId="5" xfId="44" applyFont="1" applyBorder="1"/>
    <xf numFmtId="0" fontId="7" fillId="0" borderId="10" xfId="44" applyFont="1" applyBorder="1"/>
    <xf numFmtId="0" fontId="52" fillId="0" borderId="4" xfId="44" applyFont="1" applyBorder="1"/>
    <xf numFmtId="0" fontId="7" fillId="0" borderId="0" xfId="44" applyFont="1"/>
    <xf numFmtId="0" fontId="4" fillId="0" borderId="5" xfId="44" applyFont="1" applyBorder="1" applyProtection="1"/>
    <xf numFmtId="0" fontId="4" fillId="0" borderId="3" xfId="44" applyFont="1" applyBorder="1" applyProtection="1"/>
    <xf numFmtId="0" fontId="7" fillId="0" borderId="5" xfId="44" applyFont="1" applyBorder="1" applyProtection="1"/>
    <xf numFmtId="0" fontId="7" fillId="0" borderId="3" xfId="44" applyFont="1" applyBorder="1" applyProtection="1"/>
    <xf numFmtId="186" fontId="6" fillId="0" borderId="5" xfId="44" applyNumberFormat="1" applyFont="1" applyBorder="1" applyProtection="1"/>
    <xf numFmtId="0" fontId="7" fillId="5" borderId="5" xfId="44" applyFont="1" applyFill="1" applyBorder="1"/>
    <xf numFmtId="186" fontId="7" fillId="0" borderId="5" xfId="44" applyNumberFormat="1" applyFont="1" applyBorder="1" applyProtection="1"/>
    <xf numFmtId="0" fontId="6" fillId="0" borderId="5" xfId="44" applyFont="1" applyBorder="1" applyAlignment="1" applyProtection="1">
      <alignment horizontal="left"/>
    </xf>
    <xf numFmtId="0" fontId="6" fillId="0" borderId="5" xfId="44" applyFont="1" applyBorder="1" applyProtection="1"/>
    <xf numFmtId="0" fontId="6" fillId="0" borderId="3" xfId="44" applyFont="1" applyBorder="1" applyProtection="1"/>
    <xf numFmtId="0" fontId="7" fillId="2" borderId="5" xfId="44" applyFont="1" applyFill="1" applyBorder="1" applyAlignment="1" applyProtection="1">
      <alignment horizontal="left"/>
    </xf>
    <xf numFmtId="0" fontId="7" fillId="5" borderId="3" xfId="44" applyFont="1" applyFill="1" applyBorder="1"/>
    <xf numFmtId="0" fontId="7" fillId="2" borderId="5" xfId="44" applyFont="1" applyFill="1" applyBorder="1" applyProtection="1"/>
    <xf numFmtId="0" fontId="7" fillId="2" borderId="3" xfId="44" applyFont="1" applyFill="1" applyBorder="1" applyProtection="1"/>
    <xf numFmtId="0" fontId="3" fillId="0" borderId="0" xfId="44" applyAlignment="1" applyProtection="1">
      <alignment horizontal="left"/>
    </xf>
    <xf numFmtId="0" fontId="3" fillId="4" borderId="11" xfId="44" applyFill="1" applyBorder="1"/>
    <xf numFmtId="0" fontId="2" fillId="4" borderId="7" xfId="44" applyFont="1" applyFill="1" applyBorder="1" applyAlignment="1" applyProtection="1">
      <alignment horizontal="left"/>
    </xf>
    <xf numFmtId="0" fontId="6" fillId="4" borderId="8" xfId="44" applyFont="1" applyFill="1" applyBorder="1" applyAlignment="1" applyProtection="1">
      <alignment horizontal="left"/>
    </xf>
    <xf numFmtId="0" fontId="6" fillId="4" borderId="8" xfId="44" applyFont="1" applyFill="1" applyBorder="1"/>
    <xf numFmtId="0" fontId="6" fillId="4" borderId="7" xfId="44" applyFont="1" applyFill="1" applyBorder="1"/>
    <xf numFmtId="0" fontId="7" fillId="4" borderId="8" xfId="44" applyFont="1" applyFill="1" applyBorder="1"/>
    <xf numFmtId="0" fontId="3" fillId="4" borderId="1" xfId="44" applyFill="1" applyBorder="1"/>
    <xf numFmtId="0" fontId="2" fillId="4" borderId="10" xfId="44" applyFont="1" applyFill="1" applyBorder="1" applyAlignment="1" applyProtection="1">
      <alignment horizontal="left"/>
    </xf>
    <xf numFmtId="0" fontId="6" fillId="4" borderId="7" xfId="44" applyFont="1" applyFill="1" applyBorder="1" applyAlignment="1" applyProtection="1">
      <alignment horizontal="left"/>
    </xf>
    <xf numFmtId="0" fontId="3" fillId="4" borderId="4" xfId="44" applyFill="1" applyBorder="1"/>
    <xf numFmtId="0" fontId="2" fillId="4" borderId="5" xfId="44" applyFont="1" applyFill="1" applyBorder="1"/>
    <xf numFmtId="0" fontId="6" fillId="4" borderId="5" xfId="44" applyFont="1" applyFill="1" applyBorder="1" applyAlignment="1" applyProtection="1">
      <alignment horizontal="left"/>
    </xf>
    <xf numFmtId="0" fontId="6" fillId="4" borderId="3" xfId="44" applyFont="1" applyFill="1" applyBorder="1" applyAlignment="1" applyProtection="1">
      <alignment horizontal="left"/>
    </xf>
    <xf numFmtId="0" fontId="6" fillId="4" borderId="5" xfId="44" applyFont="1" applyFill="1" applyBorder="1"/>
    <xf numFmtId="0" fontId="6" fillId="4" borderId="3" xfId="44" applyFont="1" applyFill="1" applyBorder="1"/>
    <xf numFmtId="0" fontId="7" fillId="0" borderId="4" xfId="44" applyFont="1" applyBorder="1"/>
    <xf numFmtId="0" fontId="7" fillId="0" borderId="1" xfId="44" applyFont="1" applyBorder="1"/>
    <xf numFmtId="0" fontId="7" fillId="0" borderId="12" xfId="44" applyFont="1" applyBorder="1"/>
    <xf numFmtId="0" fontId="6" fillId="0" borderId="0" xfId="44" applyFont="1" applyAlignment="1" applyProtection="1">
      <alignment horizontal="left"/>
    </xf>
    <xf numFmtId="0" fontId="6" fillId="0" borderId="0" xfId="44" applyFont="1"/>
    <xf numFmtId="0" fontId="2" fillId="0" borderId="0" xfId="45" applyFont="1" applyAlignment="1" applyProtection="1">
      <alignment horizontal="left"/>
    </xf>
    <xf numFmtId="0" fontId="2" fillId="0" borderId="0" xfId="45" applyFont="1"/>
    <xf numFmtId="0" fontId="3" fillId="0" borderId="0" xfId="45"/>
    <xf numFmtId="0" fontId="3" fillId="2" borderId="11" xfId="45" applyFill="1" applyBorder="1"/>
    <xf numFmtId="0" fontId="2" fillId="2" borderId="7" xfId="45" applyFont="1" applyFill="1" applyBorder="1" applyAlignment="1" applyProtection="1">
      <alignment horizontal="left"/>
    </xf>
    <xf numFmtId="0" fontId="6" fillId="2" borderId="8" xfId="45" applyFont="1" applyFill="1" applyBorder="1" applyAlignment="1" applyProtection="1">
      <alignment horizontal="left"/>
    </xf>
    <xf numFmtId="0" fontId="6" fillId="2" borderId="8" xfId="45" applyFont="1" applyFill="1" applyBorder="1"/>
    <xf numFmtId="0" fontId="6" fillId="2" borderId="7" xfId="45" applyFont="1" applyFill="1" applyBorder="1"/>
    <xf numFmtId="0" fontId="7" fillId="2" borderId="8" xfId="45" applyFont="1" applyFill="1" applyBorder="1"/>
    <xf numFmtId="0" fontId="7" fillId="2" borderId="7" xfId="45" applyFont="1" applyFill="1" applyBorder="1"/>
    <xf numFmtId="0" fontId="7" fillId="4" borderId="7" xfId="45" applyFont="1" applyFill="1" applyBorder="1"/>
    <xf numFmtId="0" fontId="3" fillId="2" borderId="1" xfId="45" applyFill="1" applyBorder="1"/>
    <xf numFmtId="0" fontId="2" fillId="2" borderId="10" xfId="45" applyFont="1" applyFill="1" applyBorder="1" applyAlignment="1" applyProtection="1">
      <alignment horizontal="left"/>
    </xf>
    <xf numFmtId="0" fontId="6" fillId="2" borderId="7" xfId="45" applyFont="1" applyFill="1" applyBorder="1" applyAlignment="1" applyProtection="1">
      <alignment horizontal="left"/>
    </xf>
    <xf numFmtId="0" fontId="3" fillId="2" borderId="4" xfId="45" applyFill="1" applyBorder="1"/>
    <xf numFmtId="0" fontId="2" fillId="2" borderId="5" xfId="45" applyFont="1" applyFill="1" applyBorder="1"/>
    <xf numFmtId="0" fontId="6" fillId="2" borderId="5" xfId="45" applyFont="1" applyFill="1" applyBorder="1" applyAlignment="1" applyProtection="1">
      <alignment horizontal="left"/>
    </xf>
    <xf numFmtId="0" fontId="6" fillId="2" borderId="3" xfId="45" applyFont="1" applyFill="1" applyBorder="1" applyAlignment="1" applyProtection="1">
      <alignment horizontal="left"/>
    </xf>
    <xf numFmtId="0" fontId="6" fillId="2" borderId="5" xfId="45" applyFont="1" applyFill="1" applyBorder="1"/>
    <xf numFmtId="0" fontId="6" fillId="2" borderId="3" xfId="45" applyFont="1" applyFill="1" applyBorder="1"/>
    <xf numFmtId="0" fontId="7" fillId="4" borderId="5" xfId="45" applyFont="1" applyFill="1" applyBorder="1"/>
    <xf numFmtId="0" fontId="7" fillId="0" borderId="4" xfId="45" applyFont="1" applyBorder="1"/>
    <xf numFmtId="0" fontId="2" fillId="0" borderId="5" xfId="45" applyFont="1" applyBorder="1" applyAlignment="1" applyProtection="1">
      <alignment horizontal="left"/>
    </xf>
    <xf numFmtId="0" fontId="2" fillId="0" borderId="5" xfId="45" applyFont="1" applyBorder="1" applyProtection="1"/>
    <xf numFmtId="0" fontId="2" fillId="0" borderId="3" xfId="45" applyFont="1" applyBorder="1" applyProtection="1"/>
    <xf numFmtId="0" fontId="2" fillId="0" borderId="5" xfId="45" applyFont="1" applyBorder="1"/>
    <xf numFmtId="0" fontId="3" fillId="0" borderId="3" xfId="45" applyBorder="1"/>
    <xf numFmtId="0" fontId="3" fillId="0" borderId="5" xfId="45" applyBorder="1"/>
    <xf numFmtId="0" fontId="7" fillId="0" borderId="1" xfId="45" applyFont="1" applyBorder="1"/>
    <xf numFmtId="0" fontId="7" fillId="0" borderId="5" xfId="45" applyFont="1" applyBorder="1"/>
    <xf numFmtId="0" fontId="7" fillId="0" borderId="3" xfId="45" applyFont="1" applyBorder="1"/>
    <xf numFmtId="0" fontId="7" fillId="0" borderId="12" xfId="45" applyFont="1" applyBorder="1"/>
    <xf numFmtId="0" fontId="7" fillId="0" borderId="5" xfId="45" applyFont="1" applyBorder="1" applyAlignment="1" applyProtection="1">
      <alignment horizontal="left"/>
    </xf>
    <xf numFmtId="0" fontId="7" fillId="0" borderId="5" xfId="45" applyFont="1" applyBorder="1" applyProtection="1"/>
    <xf numFmtId="0" fontId="7" fillId="0" borderId="3" xfId="45" applyFont="1" applyBorder="1" applyProtection="1"/>
    <xf numFmtId="0" fontId="7" fillId="0" borderId="0" xfId="45" applyFont="1"/>
    <xf numFmtId="0" fontId="3" fillId="0" borderId="4" xfId="45" applyBorder="1"/>
    <xf numFmtId="0" fontId="6" fillId="0" borderId="0" xfId="45" applyFont="1" applyAlignment="1" applyProtection="1">
      <alignment horizontal="left"/>
    </xf>
    <xf numFmtId="0" fontId="6" fillId="0" borderId="0" xfId="45" applyFont="1"/>
    <xf numFmtId="0" fontId="2" fillId="0" borderId="0" xfId="46" applyFont="1" applyAlignment="1" applyProtection="1">
      <alignment horizontal="left"/>
    </xf>
    <xf numFmtId="0" fontId="3" fillId="0" borderId="0" xfId="46" applyFont="1"/>
    <xf numFmtId="0" fontId="2" fillId="0" borderId="0" xfId="46" applyFont="1"/>
    <xf numFmtId="0" fontId="9" fillId="0" borderId="0" xfId="46"/>
    <xf numFmtId="0" fontId="52" fillId="2" borderId="11" xfId="46" applyFont="1" applyFill="1" applyBorder="1"/>
    <xf numFmtId="0" fontId="4" fillId="2" borderId="7" xfId="46" applyFont="1" applyFill="1" applyBorder="1"/>
    <xf numFmtId="0" fontId="4" fillId="2" borderId="8" xfId="46" applyFont="1" applyFill="1" applyBorder="1"/>
    <xf numFmtId="0" fontId="4" fillId="2" borderId="11" xfId="46" applyFont="1" applyFill="1" applyBorder="1"/>
    <xf numFmtId="0" fontId="52" fillId="2" borderId="1" xfId="46" applyFont="1" applyFill="1" applyBorder="1"/>
    <xf numFmtId="0" fontId="4" fillId="2" borderId="10" xfId="46" applyFont="1" applyFill="1" applyBorder="1"/>
    <xf numFmtId="0" fontId="4" fillId="2" borderId="0" xfId="46" applyFont="1" applyFill="1" applyAlignment="1" applyProtection="1">
      <alignment horizontal="left"/>
    </xf>
    <xf numFmtId="0" fontId="4" fillId="2" borderId="0" xfId="46" applyFont="1" applyFill="1"/>
    <xf numFmtId="0" fontId="4" fillId="2" borderId="1" xfId="46" applyFont="1" applyFill="1" applyBorder="1" applyAlignment="1" applyProtection="1">
      <alignment horizontal="left"/>
    </xf>
    <xf numFmtId="0" fontId="4" fillId="2" borderId="10" xfId="46" applyFont="1" applyFill="1" applyBorder="1" applyAlignment="1" applyProtection="1">
      <alignment horizontal="left"/>
    </xf>
    <xf numFmtId="0" fontId="4" fillId="2" borderId="7" xfId="46" applyFont="1" applyFill="1" applyBorder="1" applyAlignment="1" applyProtection="1">
      <alignment horizontal="left"/>
    </xf>
    <xf numFmtId="0" fontId="4" fillId="2" borderId="8" xfId="46" applyFont="1" applyFill="1" applyBorder="1" applyAlignment="1" applyProtection="1">
      <alignment horizontal="left"/>
    </xf>
    <xf numFmtId="0" fontId="52" fillId="2" borderId="4" xfId="46" applyFont="1" applyFill="1" applyBorder="1"/>
    <xf numFmtId="0" fontId="4" fillId="2" borderId="5" xfId="46" applyFont="1" applyFill="1" applyBorder="1"/>
    <xf numFmtId="0" fontId="4" fillId="2" borderId="5" xfId="46" applyFont="1" applyFill="1" applyBorder="1" applyAlignment="1" applyProtection="1">
      <alignment horizontal="left"/>
    </xf>
    <xf numFmtId="0" fontId="4" fillId="2" borderId="3" xfId="46" applyFont="1" applyFill="1" applyBorder="1" applyAlignment="1" applyProtection="1">
      <alignment horizontal="left"/>
    </xf>
    <xf numFmtId="0" fontId="52" fillId="0" borderId="4" xfId="46" applyFont="1" applyBorder="1"/>
    <xf numFmtId="0" fontId="4" fillId="0" borderId="5" xfId="46" applyFont="1" applyBorder="1"/>
    <xf numFmtId="0" fontId="4" fillId="0" borderId="10" xfId="46" applyFont="1" applyBorder="1"/>
    <xf numFmtId="0" fontId="4" fillId="0" borderId="0" xfId="46" applyFont="1"/>
    <xf numFmtId="0" fontId="46" fillId="0" borderId="1" xfId="46" applyFont="1" applyBorder="1"/>
    <xf numFmtId="0" fontId="5" fillId="0" borderId="10" xfId="46" applyFont="1" applyBorder="1"/>
    <xf numFmtId="0" fontId="5" fillId="0" borderId="0" xfId="46" applyFont="1"/>
    <xf numFmtId="0" fontId="46" fillId="0" borderId="4" xfId="46" applyFont="1" applyBorder="1"/>
    <xf numFmtId="0" fontId="4" fillId="0" borderId="5" xfId="46" applyFont="1" applyBorder="1" applyAlignment="1" applyProtection="1">
      <alignment horizontal="left"/>
    </xf>
    <xf numFmtId="0" fontId="4" fillId="0" borderId="5" xfId="46" applyFont="1" applyBorder="1" applyProtection="1"/>
    <xf numFmtId="0" fontId="4" fillId="0" borderId="3" xfId="46" applyFont="1" applyBorder="1" applyProtection="1"/>
    <xf numFmtId="0" fontId="5" fillId="0" borderId="5" xfId="46" applyFont="1" applyBorder="1"/>
    <xf numFmtId="0" fontId="4" fillId="0" borderId="3" xfId="46" applyFont="1" applyBorder="1"/>
    <xf numFmtId="0" fontId="5" fillId="0" borderId="3" xfId="46" applyFont="1" applyBorder="1"/>
    <xf numFmtId="0" fontId="46" fillId="0" borderId="5" xfId="46" applyFont="1" applyBorder="1" applyAlignment="1" applyProtection="1">
      <alignment horizontal="left"/>
    </xf>
    <xf numFmtId="0" fontId="46" fillId="0" borderId="5" xfId="46" applyFont="1" applyBorder="1" applyProtection="1"/>
    <xf numFmtId="0" fontId="46" fillId="0" borderId="5" xfId="46" applyFont="1" applyBorder="1"/>
    <xf numFmtId="0" fontId="46" fillId="0" borderId="3" xfId="46" applyFont="1" applyBorder="1"/>
    <xf numFmtId="0" fontId="52" fillId="0" borderId="5" xfId="46" applyFont="1" applyBorder="1"/>
    <xf numFmtId="186" fontId="46" fillId="0" borderId="5" xfId="46" applyNumberFormat="1" applyFont="1" applyBorder="1" applyProtection="1"/>
    <xf numFmtId="186" fontId="46" fillId="0" borderId="5" xfId="46" applyNumberFormat="1" applyFont="1" applyBorder="1" applyAlignment="1" applyProtection="1">
      <alignment horizontal="left"/>
    </xf>
    <xf numFmtId="0" fontId="46" fillId="0" borderId="8" xfId="46" applyFont="1" applyBorder="1"/>
    <xf numFmtId="186" fontId="9" fillId="0" borderId="8" xfId="46" applyNumberFormat="1" applyBorder="1" applyProtection="1"/>
    <xf numFmtId="0" fontId="9" fillId="0" borderId="8" xfId="46" applyBorder="1"/>
    <xf numFmtId="0" fontId="46" fillId="0" borderId="0" xfId="46" applyFont="1" applyAlignment="1" applyProtection="1">
      <alignment horizontal="left"/>
    </xf>
    <xf numFmtId="0" fontId="46" fillId="0" borderId="0" xfId="46" applyFont="1"/>
    <xf numFmtId="0" fontId="9" fillId="0" borderId="0" xfId="46" applyAlignment="1" applyProtection="1">
      <alignment horizontal="left"/>
    </xf>
    <xf numFmtId="186" fontId="63" fillId="0" borderId="0" xfId="47" applyFont="1" applyAlignment="1" applyProtection="1">
      <alignment horizontal="left"/>
    </xf>
    <xf numFmtId="186" fontId="52" fillId="0" borderId="0" xfId="47"/>
    <xf numFmtId="186" fontId="63" fillId="0" borderId="0" xfId="47" applyFont="1"/>
    <xf numFmtId="186" fontId="62" fillId="0" borderId="0" xfId="47" applyFont="1"/>
    <xf numFmtId="186" fontId="63" fillId="0" borderId="0" xfId="47" applyFont="1" applyAlignment="1" applyProtection="1">
      <alignment horizontal="center"/>
    </xf>
    <xf numFmtId="186" fontId="52" fillId="2" borderId="11" xfId="47" applyFill="1" applyBorder="1"/>
    <xf numFmtId="186" fontId="62" fillId="2" borderId="7" xfId="47" applyFont="1" applyFill="1" applyBorder="1"/>
    <xf numFmtId="186" fontId="62" fillId="2" borderId="8" xfId="47" applyFont="1" applyFill="1" applyBorder="1"/>
    <xf numFmtId="186" fontId="7" fillId="2" borderId="7" xfId="47" applyFont="1" applyFill="1" applyBorder="1"/>
    <xf numFmtId="186" fontId="52" fillId="2" borderId="1" xfId="47" applyFill="1" applyBorder="1"/>
    <xf numFmtId="186" fontId="63" fillId="2" borderId="10" xfId="47" applyFont="1" applyFill="1" applyBorder="1" applyAlignment="1" applyProtection="1">
      <alignment horizontal="left"/>
    </xf>
    <xf numFmtId="186" fontId="63" fillId="2" borderId="0" xfId="47" applyFont="1" applyFill="1" applyAlignment="1" applyProtection="1">
      <alignment horizontal="left"/>
    </xf>
    <xf numFmtId="186" fontId="63" fillId="2" borderId="0" xfId="47" applyFont="1" applyFill="1"/>
    <xf numFmtId="186" fontId="63" fillId="2" borderId="10" xfId="47" applyFont="1" applyFill="1" applyBorder="1"/>
    <xf numFmtId="186" fontId="7" fillId="2" borderId="10" xfId="47" applyFont="1" applyFill="1" applyBorder="1"/>
    <xf numFmtId="186" fontId="63" fillId="2" borderId="7" xfId="47" applyFont="1" applyFill="1" applyBorder="1" applyAlignment="1" applyProtection="1">
      <alignment horizontal="left"/>
    </xf>
    <xf numFmtId="186" fontId="63" fillId="2" borderId="8" xfId="47" applyFont="1" applyFill="1" applyBorder="1" applyAlignment="1" applyProtection="1">
      <alignment horizontal="left"/>
    </xf>
    <xf numFmtId="186" fontId="63" fillId="2" borderId="7" xfId="47" applyFont="1" applyFill="1" applyBorder="1"/>
    <xf numFmtId="186" fontId="52" fillId="2" borderId="4" xfId="47" applyFill="1" applyBorder="1"/>
    <xf numFmtId="186" fontId="62" fillId="2" borderId="5" xfId="47" applyFont="1" applyFill="1" applyBorder="1"/>
    <xf numFmtId="186" fontId="62" fillId="2" borderId="3" xfId="47" applyFont="1" applyFill="1" applyBorder="1"/>
    <xf numFmtId="186" fontId="7" fillId="2" borderId="5" xfId="47" applyFont="1" applyFill="1" applyBorder="1"/>
    <xf numFmtId="186" fontId="52" fillId="0" borderId="11" xfId="47" applyBorder="1"/>
    <xf numFmtId="186" fontId="7" fillId="0" borderId="7" xfId="47" applyFont="1" applyBorder="1"/>
    <xf numFmtId="186" fontId="7" fillId="0" borderId="8" xfId="47" applyFont="1" applyBorder="1"/>
    <xf numFmtId="186" fontId="62" fillId="0" borderId="1" xfId="47" applyFont="1" applyBorder="1"/>
    <xf numFmtId="186" fontId="62" fillId="0" borderId="10" xfId="47" applyFont="1" applyBorder="1"/>
    <xf numFmtId="186" fontId="52" fillId="0" borderId="1" xfId="47" applyBorder="1"/>
    <xf numFmtId="186" fontId="52" fillId="0" borderId="10" xfId="47" applyBorder="1"/>
    <xf numFmtId="186" fontId="52" fillId="0" borderId="10" xfId="47" applyNumberFormat="1" applyBorder="1" applyProtection="1"/>
    <xf numFmtId="186" fontId="52" fillId="0" borderId="4" xfId="47" applyBorder="1"/>
    <xf numFmtId="186" fontId="52" fillId="0" borderId="5" xfId="47" applyBorder="1" applyAlignment="1" applyProtection="1">
      <alignment horizontal="left"/>
    </xf>
    <xf numFmtId="186" fontId="52" fillId="0" borderId="5" xfId="47" applyBorder="1" applyProtection="1"/>
    <xf numFmtId="186" fontId="52" fillId="0" borderId="3" xfId="47" applyBorder="1" applyProtection="1"/>
    <xf numFmtId="186" fontId="52" fillId="0" borderId="5" xfId="47" applyBorder="1"/>
    <xf numFmtId="186" fontId="52" fillId="0" borderId="3" xfId="47" applyBorder="1"/>
    <xf numFmtId="187" fontId="52" fillId="0" borderId="10" xfId="47" applyNumberFormat="1" applyBorder="1" applyProtection="1"/>
    <xf numFmtId="186" fontId="52" fillId="0" borderId="5" xfId="47" applyNumberFormat="1" applyBorder="1" applyProtection="1"/>
    <xf numFmtId="186" fontId="52" fillId="0" borderId="10" xfId="47" applyBorder="1" applyAlignment="1" applyProtection="1">
      <alignment horizontal="left"/>
    </xf>
    <xf numFmtId="186" fontId="52" fillId="0" borderId="10" xfId="47" applyBorder="1" applyProtection="1"/>
    <xf numFmtId="186" fontId="52" fillId="0" borderId="0" xfId="47" applyProtection="1"/>
    <xf numFmtId="186" fontId="52" fillId="0" borderId="0" xfId="47" applyNumberFormat="1" applyProtection="1"/>
    <xf numFmtId="186" fontId="62" fillId="0" borderId="0" xfId="47" applyFont="1" applyAlignment="1" applyProtection="1">
      <alignment horizontal="left"/>
    </xf>
    <xf numFmtId="186" fontId="62" fillId="0" borderId="0" xfId="47" applyNumberFormat="1" applyFont="1" applyProtection="1"/>
    <xf numFmtId="187" fontId="52" fillId="0" borderId="0" xfId="47" applyNumberFormat="1" applyProtection="1"/>
    <xf numFmtId="186" fontId="52" fillId="0" borderId="0" xfId="47" applyAlignment="1" applyProtection="1">
      <alignment horizontal="left"/>
    </xf>
    <xf numFmtId="0" fontId="2" fillId="2" borderId="59" xfId="21" applyFont="1" applyFill="1" applyBorder="1"/>
    <xf numFmtId="0" fontId="6" fillId="2" borderId="56" xfId="21" applyFont="1" applyFill="1" applyBorder="1"/>
    <xf numFmtId="0" fontId="6" fillId="2" borderId="40" xfId="21" applyFont="1" applyFill="1" applyBorder="1"/>
    <xf numFmtId="0" fontId="3" fillId="0" borderId="0" xfId="22" applyBorder="1"/>
    <xf numFmtId="0" fontId="2" fillId="2" borderId="31" xfId="22" applyFont="1" applyFill="1" applyBorder="1"/>
    <xf numFmtId="0" fontId="2" fillId="2" borderId="31" xfId="22" applyFont="1" applyFill="1" applyBorder="1" applyAlignment="1" applyProtection="1">
      <alignment horizontal="left"/>
    </xf>
    <xf numFmtId="0" fontId="2" fillId="2" borderId="49" xfId="22" applyFont="1" applyFill="1" applyBorder="1"/>
    <xf numFmtId="0" fontId="2" fillId="2" borderId="37" xfId="22" applyFont="1" applyFill="1" applyBorder="1"/>
    <xf numFmtId="0" fontId="2" fillId="2" borderId="37" xfId="22" applyFont="1" applyFill="1" applyBorder="1" applyAlignment="1" applyProtection="1">
      <alignment horizontal="left"/>
    </xf>
    <xf numFmtId="0" fontId="3" fillId="2" borderId="37" xfId="22" applyFill="1" applyBorder="1"/>
    <xf numFmtId="0" fontId="3" fillId="2" borderId="60" xfId="22" applyFill="1" applyBorder="1"/>
    <xf numFmtId="0" fontId="3" fillId="2" borderId="54" xfId="22" applyFill="1" applyBorder="1"/>
    <xf numFmtId="0" fontId="6" fillId="2" borderId="61" xfId="22" applyFont="1" applyFill="1" applyBorder="1"/>
    <xf numFmtId="0" fontId="2" fillId="2" borderId="0" xfId="22" applyFont="1" applyFill="1" applyBorder="1" applyAlignment="1" applyProtection="1">
      <alignment horizontal="left"/>
    </xf>
    <xf numFmtId="0" fontId="6" fillId="2" borderId="0" xfId="22" applyFont="1" applyFill="1" applyBorder="1" applyAlignment="1" applyProtection="1">
      <alignment horizontal="left"/>
    </xf>
    <xf numFmtId="0" fontId="6" fillId="2" borderId="56" xfId="22" applyFont="1" applyFill="1" applyBorder="1"/>
    <xf numFmtId="0" fontId="6" fillId="2" borderId="59" xfId="22" applyFont="1" applyFill="1" applyBorder="1" applyAlignment="1" applyProtection="1">
      <alignment horizontal="left"/>
    </xf>
    <xf numFmtId="0" fontId="3" fillId="0" borderId="61" xfId="22" applyBorder="1"/>
    <xf numFmtId="0" fontId="2" fillId="0" borderId="0" xfId="22" applyFont="1" applyBorder="1" applyProtection="1"/>
    <xf numFmtId="187" fontId="2" fillId="0" borderId="56" xfId="22" applyNumberFormat="1" applyFont="1" applyBorder="1" applyProtection="1"/>
    <xf numFmtId="187" fontId="3" fillId="0" borderId="40" xfId="22" applyNumberFormat="1" applyBorder="1" applyProtection="1"/>
    <xf numFmtId="0" fontId="3" fillId="0" borderId="62" xfId="22" applyBorder="1" applyProtection="1"/>
    <xf numFmtId="0" fontId="3" fillId="0" borderId="63" xfId="22" applyBorder="1"/>
    <xf numFmtId="0" fontId="3" fillId="0" borderId="64" xfId="22" applyBorder="1" applyProtection="1"/>
    <xf numFmtId="0" fontId="3" fillId="0" borderId="64" xfId="22" applyBorder="1"/>
    <xf numFmtId="187" fontId="3" fillId="0" borderId="62" xfId="22" applyNumberFormat="1" applyBorder="1" applyProtection="1"/>
    <xf numFmtId="0" fontId="3" fillId="0" borderId="62" xfId="22" applyBorder="1"/>
    <xf numFmtId="187" fontId="3" fillId="0" borderId="65" xfId="22" applyNumberFormat="1" applyBorder="1" applyProtection="1"/>
    <xf numFmtId="0" fontId="3" fillId="0" borderId="10" xfId="22" applyBorder="1" applyProtection="1"/>
    <xf numFmtId="0" fontId="3" fillId="0" borderId="66" xfId="22" applyBorder="1"/>
    <xf numFmtId="0" fontId="3" fillId="0" borderId="67" xfId="22" applyBorder="1" applyProtection="1"/>
    <xf numFmtId="0" fontId="3" fillId="0" borderId="50" xfId="22" applyBorder="1" applyProtection="1"/>
    <xf numFmtId="0" fontId="3" fillId="0" borderId="29" xfId="22" applyBorder="1" applyProtection="1"/>
    <xf numFmtId="0" fontId="3" fillId="2" borderId="28" xfId="22" applyFill="1" applyBorder="1"/>
    <xf numFmtId="0" fontId="3" fillId="2" borderId="34" xfId="22" applyFill="1" applyBorder="1"/>
    <xf numFmtId="0" fontId="2" fillId="2" borderId="34" xfId="22" applyFont="1" applyFill="1" applyBorder="1" applyAlignment="1" applyProtection="1">
      <alignment horizontal="left"/>
    </xf>
    <xf numFmtId="0" fontId="3" fillId="2" borderId="50" xfId="22" applyFill="1" applyBorder="1"/>
    <xf numFmtId="0" fontId="3" fillId="0" borderId="46" xfId="22" applyBorder="1"/>
    <xf numFmtId="0" fontId="2" fillId="0" borderId="34" xfId="22" applyFont="1" applyBorder="1" applyAlignment="1" applyProtection="1">
      <alignment horizontal="left"/>
    </xf>
    <xf numFmtId="0" fontId="3" fillId="0" borderId="50" xfId="22" applyBorder="1"/>
    <xf numFmtId="0" fontId="3" fillId="0" borderId="50" xfId="22" applyBorder="1" applyAlignment="1" applyProtection="1">
      <alignment horizontal="left"/>
    </xf>
    <xf numFmtId="0" fontId="3" fillId="0" borderId="47" xfId="22" applyBorder="1" applyAlignment="1" applyProtection="1">
      <alignment horizontal="left"/>
    </xf>
    <xf numFmtId="0" fontId="7" fillId="0" borderId="58" xfId="26" applyFont="1" applyBorder="1" applyAlignment="1" applyProtection="1">
      <alignment horizontal="left"/>
    </xf>
    <xf numFmtId="0" fontId="7" fillId="0" borderId="32" xfId="26" applyFont="1" applyBorder="1" applyProtection="1"/>
    <xf numFmtId="0" fontId="7" fillId="0" borderId="44" xfId="26" applyFont="1" applyBorder="1"/>
    <xf numFmtId="0" fontId="3" fillId="0" borderId="44" xfId="26" applyBorder="1"/>
    <xf numFmtId="0" fontId="14" fillId="2" borderId="0" xfId="0" applyFont="1" applyFill="1" applyBorder="1"/>
    <xf numFmtId="0" fontId="41" fillId="2" borderId="5" xfId="0" applyFont="1" applyFill="1" applyBorder="1" applyAlignment="1" applyProtection="1">
      <alignment horizontal="center"/>
    </xf>
    <xf numFmtId="0" fontId="41" fillId="2" borderId="3" xfId="0" applyFont="1" applyFill="1" applyBorder="1" applyAlignment="1" applyProtection="1">
      <alignment horizontal="center"/>
    </xf>
    <xf numFmtId="0" fontId="14" fillId="2" borderId="27" xfId="0" applyFont="1" applyFill="1" applyBorder="1" applyAlignment="1" applyProtection="1">
      <alignment horizontal="left"/>
    </xf>
    <xf numFmtId="0" fontId="18" fillId="2" borderId="31" xfId="0" applyFont="1" applyFill="1" applyBorder="1"/>
    <xf numFmtId="0" fontId="14" fillId="2" borderId="31" xfId="0" applyFont="1" applyFill="1" applyBorder="1"/>
    <xf numFmtId="0" fontId="14" fillId="2" borderId="54" xfId="0" applyFont="1" applyFill="1" applyBorder="1"/>
    <xf numFmtId="0" fontId="14" fillId="2" borderId="33" xfId="0" applyFont="1" applyFill="1" applyBorder="1"/>
    <xf numFmtId="0" fontId="14" fillId="2" borderId="32" xfId="0" applyFont="1" applyFill="1" applyBorder="1"/>
    <xf numFmtId="0" fontId="14" fillId="2" borderId="45" xfId="0" applyFont="1" applyFill="1" applyBorder="1"/>
    <xf numFmtId="0" fontId="41" fillId="2" borderId="67" xfId="0" applyFont="1" applyFill="1" applyBorder="1" applyAlignment="1" applyProtection="1">
      <alignment horizontal="center"/>
    </xf>
    <xf numFmtId="0" fontId="2" fillId="0" borderId="46" xfId="0" applyFont="1" applyBorder="1"/>
    <xf numFmtId="0" fontId="5" fillId="0" borderId="50" xfId="0" applyFont="1" applyBorder="1"/>
    <xf numFmtId="0" fontId="5" fillId="0" borderId="50" xfId="0" applyFont="1" applyBorder="1" applyProtection="1"/>
    <xf numFmtId="0" fontId="0" fillId="0" borderId="50" xfId="0" applyBorder="1"/>
    <xf numFmtId="0" fontId="3" fillId="0" borderId="50" xfId="0" applyFont="1" applyBorder="1"/>
    <xf numFmtId="0" fontId="18" fillId="0" borderId="50" xfId="0" applyFont="1" applyBorder="1"/>
    <xf numFmtId="0" fontId="2" fillId="0" borderId="50" xfId="0" applyFont="1" applyBorder="1"/>
    <xf numFmtId="0" fontId="0" fillId="0" borderId="34" xfId="0" applyBorder="1"/>
    <xf numFmtId="0" fontId="14" fillId="0" borderId="50" xfId="0" applyFont="1" applyBorder="1"/>
    <xf numFmtId="0" fontId="18" fillId="2" borderId="50" xfId="0" applyFont="1" applyFill="1" applyBorder="1"/>
    <xf numFmtId="0" fontId="18" fillId="0" borderId="50" xfId="0" applyFont="1" applyBorder="1" applyProtection="1"/>
    <xf numFmtId="0" fontId="14" fillId="0" borderId="50" xfId="0" applyFont="1" applyBorder="1" applyProtection="1"/>
    <xf numFmtId="0" fontId="18" fillId="0" borderId="29" xfId="0" applyFont="1" applyBorder="1"/>
    <xf numFmtId="186" fontId="3" fillId="0" borderId="30" xfId="3" applyBorder="1" applyProtection="1"/>
    <xf numFmtId="0" fontId="2" fillId="2" borderId="68" xfId="9" applyFont="1" applyFill="1" applyBorder="1"/>
    <xf numFmtId="0" fontId="2" fillId="2" borderId="69" xfId="9" applyFont="1" applyFill="1" applyBorder="1"/>
    <xf numFmtId="0" fontId="2" fillId="2" borderId="69" xfId="9" applyFont="1" applyFill="1" applyBorder="1" applyAlignment="1" applyProtection="1">
      <alignment horizontal="center"/>
    </xf>
    <xf numFmtId="0" fontId="2" fillId="2" borderId="41" xfId="9" applyFont="1" applyFill="1" applyBorder="1"/>
    <xf numFmtId="0" fontId="7" fillId="0" borderId="68" xfId="9" applyFont="1" applyBorder="1"/>
    <xf numFmtId="0" fontId="2" fillId="0" borderId="41" xfId="9" applyFont="1" applyBorder="1" applyProtection="1"/>
    <xf numFmtId="0" fontId="3" fillId="0" borderId="41" xfId="9" applyBorder="1"/>
    <xf numFmtId="0" fontId="6" fillId="0" borderId="41" xfId="9" applyFont="1" applyBorder="1" applyProtection="1"/>
    <xf numFmtId="0" fontId="7" fillId="0" borderId="41" xfId="9" applyFont="1" applyBorder="1" applyProtection="1"/>
    <xf numFmtId="0" fontId="7" fillId="0" borderId="41" xfId="9" applyFont="1" applyBorder="1"/>
    <xf numFmtId="0" fontId="7" fillId="2" borderId="41" xfId="9" applyFont="1" applyFill="1" applyBorder="1" applyProtection="1"/>
    <xf numFmtId="0" fontId="7" fillId="2" borderId="41" xfId="9" applyFont="1" applyFill="1" applyBorder="1"/>
    <xf numFmtId="0" fontId="2" fillId="2" borderId="59" xfId="9" applyFont="1" applyFill="1" applyBorder="1"/>
    <xf numFmtId="0" fontId="6" fillId="2" borderId="59" xfId="9" applyFont="1" applyFill="1" applyBorder="1" applyAlignment="1" applyProtection="1">
      <alignment horizontal="left"/>
    </xf>
    <xf numFmtId="0" fontId="7" fillId="0" borderId="61" xfId="9" applyFont="1" applyBorder="1"/>
    <xf numFmtId="0" fontId="2" fillId="0" borderId="40" xfId="9" applyFont="1" applyBorder="1" applyProtection="1"/>
    <xf numFmtId="0" fontId="2" fillId="2" borderId="70" xfId="9" applyFont="1" applyFill="1" applyBorder="1"/>
    <xf numFmtId="0" fontId="6" fillId="2" borderId="71" xfId="9" applyFont="1" applyFill="1" applyBorder="1" applyAlignment="1" applyProtection="1">
      <alignment horizontal="left"/>
    </xf>
    <xf numFmtId="0" fontId="6" fillId="2" borderId="33" xfId="9" applyFont="1" applyFill="1" applyBorder="1" applyAlignment="1" applyProtection="1">
      <alignment horizontal="left"/>
    </xf>
    <xf numFmtId="0" fontId="6" fillId="2" borderId="7" xfId="9" applyFont="1" applyFill="1" applyBorder="1"/>
    <xf numFmtId="0" fontId="3" fillId="0" borderId="0" xfId="9" applyFont="1" applyAlignment="1" applyProtection="1">
      <alignment horizontal="left"/>
    </xf>
    <xf numFmtId="0" fontId="14" fillId="0" borderId="0" xfId="0" applyFont="1" applyAlignment="1" applyProtection="1">
      <alignment horizontal="left"/>
    </xf>
    <xf numFmtId="0" fontId="14" fillId="2" borderId="14" xfId="0" applyFont="1" applyFill="1" applyBorder="1" applyAlignment="1" applyProtection="1">
      <alignment horizontal="left"/>
    </xf>
    <xf numFmtId="0" fontId="16" fillId="2" borderId="8" xfId="0" applyFont="1" applyFill="1" applyBorder="1" applyAlignment="1" applyProtection="1">
      <alignment horizontal="left"/>
    </xf>
    <xf numFmtId="0" fontId="16" fillId="2" borderId="7" xfId="0" applyFont="1" applyFill="1" applyBorder="1"/>
    <xf numFmtId="0" fontId="16" fillId="2" borderId="8" xfId="0" applyFont="1" applyFill="1" applyBorder="1"/>
    <xf numFmtId="0" fontId="16" fillId="2" borderId="11" xfId="0" applyFont="1" applyFill="1" applyBorder="1" applyAlignment="1" applyProtection="1">
      <alignment horizontal="left"/>
    </xf>
    <xf numFmtId="0" fontId="14" fillId="2" borderId="0" xfId="0" applyFont="1" applyFill="1" applyAlignment="1" applyProtection="1">
      <alignment horizontal="left"/>
    </xf>
    <xf numFmtId="0" fontId="16" fillId="2" borderId="0" xfId="0" applyFont="1" applyFill="1" applyAlignment="1" applyProtection="1">
      <alignment horizontal="left"/>
    </xf>
    <xf numFmtId="0" fontId="16" fillId="2" borderId="1" xfId="0" applyFont="1" applyFill="1" applyBorder="1" applyAlignment="1" applyProtection="1">
      <alignment horizontal="left"/>
    </xf>
    <xf numFmtId="0" fontId="16" fillId="2" borderId="0" xfId="0" applyFont="1" applyFill="1"/>
    <xf numFmtId="186" fontId="14" fillId="2" borderId="10" xfId="0" applyNumberFormat="1" applyFont="1" applyFill="1" applyBorder="1" applyProtection="1"/>
    <xf numFmtId="186" fontId="14" fillId="2" borderId="5" xfId="0" applyNumberFormat="1" applyFont="1" applyFill="1" applyBorder="1" applyAlignment="1" applyProtection="1">
      <alignment horizontal="left"/>
    </xf>
    <xf numFmtId="186" fontId="14" fillId="2" borderId="3" xfId="0" applyNumberFormat="1" applyFont="1" applyFill="1" applyBorder="1" applyAlignment="1" applyProtection="1">
      <alignment horizontal="left"/>
    </xf>
    <xf numFmtId="186" fontId="14" fillId="2" borderId="2" xfId="0" applyNumberFormat="1" applyFont="1" applyFill="1" applyBorder="1" applyAlignment="1" applyProtection="1">
      <alignment horizontal="left"/>
    </xf>
    <xf numFmtId="0" fontId="14" fillId="0" borderId="1" xfId="0" applyFont="1" applyBorder="1" applyAlignment="1" applyProtection="1">
      <alignment horizontal="left"/>
    </xf>
    <xf numFmtId="0" fontId="14" fillId="0" borderId="10" xfId="0" applyFont="1" applyBorder="1" applyProtection="1"/>
    <xf numFmtId="0" fontId="18" fillId="0" borderId="4" xfId="0" applyFont="1" applyBorder="1" applyProtection="1"/>
    <xf numFmtId="0" fontId="18" fillId="0" borderId="2" xfId="0" applyFont="1" applyBorder="1" applyAlignment="1" applyProtection="1">
      <alignment horizontal="left"/>
    </xf>
    <xf numFmtId="186" fontId="18" fillId="0" borderId="5" xfId="0" applyNumberFormat="1" applyFont="1" applyBorder="1" applyProtection="1"/>
    <xf numFmtId="187" fontId="18" fillId="0" borderId="5" xfId="0" applyNumberFormat="1" applyFont="1" applyBorder="1" applyProtection="1"/>
    <xf numFmtId="0" fontId="18" fillId="0" borderId="0" xfId="0" applyFont="1" applyAlignment="1" applyProtection="1">
      <alignment horizontal="left"/>
    </xf>
    <xf numFmtId="0" fontId="14" fillId="9" borderId="11" xfId="0" applyFont="1" applyFill="1" applyBorder="1"/>
    <xf numFmtId="0" fontId="14" fillId="9" borderId="14" xfId="0" applyFont="1" applyFill="1" applyBorder="1" applyAlignment="1" applyProtection="1">
      <alignment horizontal="left"/>
    </xf>
    <xf numFmtId="0" fontId="16" fillId="9" borderId="8" xfId="0" applyFont="1" applyFill="1" applyBorder="1" applyAlignment="1" applyProtection="1">
      <alignment horizontal="left"/>
    </xf>
    <xf numFmtId="0" fontId="16" fillId="9" borderId="8" xfId="0" applyFont="1" applyFill="1" applyBorder="1"/>
    <xf numFmtId="0" fontId="16" fillId="9" borderId="7" xfId="0" applyFont="1" applyFill="1" applyBorder="1"/>
    <xf numFmtId="0" fontId="16" fillId="9" borderId="11" xfId="0" applyFont="1" applyFill="1" applyBorder="1" applyAlignment="1" applyProtection="1">
      <alignment horizontal="left"/>
    </xf>
    <xf numFmtId="0" fontId="14" fillId="9" borderId="1" xfId="0" applyFont="1" applyFill="1" applyBorder="1" applyAlignment="1" applyProtection="1">
      <alignment horizontal="left"/>
    </xf>
    <xf numFmtId="0" fontId="14" fillId="9" borderId="13" xfId="0" applyFont="1" applyFill="1" applyBorder="1" applyAlignment="1" applyProtection="1">
      <alignment horizontal="left"/>
    </xf>
    <xf numFmtId="0" fontId="16" fillId="9" borderId="0" xfId="0" applyFont="1" applyFill="1" applyAlignment="1" applyProtection="1">
      <alignment horizontal="left"/>
    </xf>
    <xf numFmtId="0" fontId="14" fillId="9" borderId="10" xfId="0" applyFont="1" applyFill="1" applyBorder="1"/>
    <xf numFmtId="0" fontId="14" fillId="9" borderId="0" xfId="0" applyFont="1" applyFill="1" applyAlignment="1" applyProtection="1">
      <alignment horizontal="left"/>
    </xf>
    <xf numFmtId="0" fontId="16" fillId="9" borderId="10" xfId="0" applyFont="1" applyFill="1" applyBorder="1"/>
    <xf numFmtId="0" fontId="14" fillId="9" borderId="10" xfId="0" applyFont="1" applyFill="1" applyBorder="1" applyAlignment="1" applyProtection="1">
      <alignment horizontal="left"/>
    </xf>
    <xf numFmtId="0" fontId="14" fillId="9" borderId="1" xfId="0" applyFont="1" applyFill="1" applyBorder="1"/>
    <xf numFmtId="0" fontId="14" fillId="9" borderId="0" xfId="0" applyFont="1" applyFill="1"/>
    <xf numFmtId="0" fontId="18" fillId="9" borderId="10" xfId="0" applyFont="1" applyFill="1" applyBorder="1"/>
    <xf numFmtId="0" fontId="16" fillId="9" borderId="1" xfId="0" applyFont="1" applyFill="1" applyBorder="1" applyAlignment="1" applyProtection="1">
      <alignment horizontal="left"/>
    </xf>
    <xf numFmtId="0" fontId="16" fillId="9" borderId="0" xfId="0" applyFont="1" applyFill="1"/>
    <xf numFmtId="0" fontId="14" fillId="9" borderId="4" xfId="0" applyFont="1" applyFill="1" applyBorder="1"/>
    <xf numFmtId="0" fontId="14" fillId="9" borderId="2" xfId="0" applyFont="1" applyFill="1" applyBorder="1"/>
    <xf numFmtId="0" fontId="14" fillId="9" borderId="3" xfId="0" applyFont="1" applyFill="1" applyBorder="1" applyAlignment="1" applyProtection="1">
      <alignment horizontal="left"/>
    </xf>
    <xf numFmtId="0" fontId="14" fillId="9" borderId="5" xfId="0" applyFont="1" applyFill="1" applyBorder="1" applyAlignment="1" applyProtection="1">
      <alignment horizontal="left"/>
    </xf>
    <xf numFmtId="0" fontId="14" fillId="9" borderId="4" xfId="0" applyFont="1" applyFill="1" applyBorder="1" applyAlignment="1" applyProtection="1">
      <alignment horizontal="left"/>
    </xf>
    <xf numFmtId="186" fontId="14" fillId="9" borderId="3" xfId="0" applyNumberFormat="1" applyFont="1" applyFill="1" applyBorder="1" applyAlignment="1" applyProtection="1">
      <alignment horizontal="left"/>
    </xf>
    <xf numFmtId="186" fontId="14" fillId="9" borderId="2" xfId="0" applyNumberFormat="1" applyFont="1" applyFill="1" applyBorder="1" applyAlignment="1" applyProtection="1">
      <alignment horizontal="left"/>
    </xf>
    <xf numFmtId="186" fontId="14" fillId="9" borderId="5" xfId="0" applyNumberFormat="1" applyFont="1" applyFill="1" applyBorder="1" applyAlignment="1" applyProtection="1">
      <alignment horizontal="left"/>
    </xf>
    <xf numFmtId="0" fontId="18" fillId="0" borderId="9" xfId="0" applyFont="1" applyBorder="1" applyProtection="1"/>
    <xf numFmtId="186" fontId="3" fillId="0" borderId="0" xfId="17" applyFont="1" applyAlignment="1" applyProtection="1">
      <alignment horizontal="left"/>
    </xf>
    <xf numFmtId="0" fontId="6" fillId="2" borderId="3" xfId="25" applyFont="1" applyFill="1" applyBorder="1" applyAlignment="1" applyProtection="1">
      <alignment horizontal="center"/>
    </xf>
    <xf numFmtId="0" fontId="2" fillId="2" borderId="40" xfId="25" applyFont="1" applyFill="1" applyBorder="1"/>
    <xf numFmtId="0" fontId="3" fillId="0" borderId="0" xfId="26" applyFont="1" applyAlignment="1" applyProtection="1">
      <alignment horizontal="left"/>
    </xf>
    <xf numFmtId="0" fontId="2" fillId="2" borderId="68" xfId="27" applyFont="1" applyFill="1" applyBorder="1"/>
    <xf numFmtId="0" fontId="2" fillId="2" borderId="69" xfId="27" applyFont="1" applyFill="1" applyBorder="1" applyAlignment="1" applyProtection="1">
      <alignment horizontal="center"/>
    </xf>
    <xf numFmtId="0" fontId="2" fillId="2" borderId="41" xfId="27" applyFont="1" applyFill="1" applyBorder="1"/>
    <xf numFmtId="0" fontId="2" fillId="0" borderId="41" xfId="27" applyFont="1" applyBorder="1" applyProtection="1"/>
    <xf numFmtId="0" fontId="2" fillId="0" borderId="41" xfId="27" applyFont="1" applyBorder="1"/>
    <xf numFmtId="0" fontId="7" fillId="0" borderId="41" xfId="27" applyFont="1" applyBorder="1"/>
    <xf numFmtId="0" fontId="7" fillId="0" borderId="41" xfId="27" applyFont="1" applyBorder="1" applyProtection="1"/>
    <xf numFmtId="0" fontId="6" fillId="0" borderId="41" xfId="27" applyFont="1" applyBorder="1" applyProtection="1"/>
    <xf numFmtId="0" fontId="7" fillId="2" borderId="41" xfId="27" applyFont="1" applyFill="1" applyBorder="1"/>
    <xf numFmtId="0" fontId="7" fillId="2" borderId="41" xfId="27" applyFont="1" applyFill="1" applyBorder="1" applyProtection="1"/>
    <xf numFmtId="0" fontId="7" fillId="8" borderId="41" xfId="27" applyFont="1" applyFill="1" applyBorder="1"/>
    <xf numFmtId="0" fontId="6" fillId="7" borderId="41" xfId="27" applyFont="1" applyFill="1" applyBorder="1"/>
    <xf numFmtId="0" fontId="7" fillId="7" borderId="41" xfId="27" applyFont="1" applyFill="1" applyBorder="1"/>
    <xf numFmtId="0" fontId="7" fillId="3" borderId="41" xfId="27" applyFont="1" applyFill="1" applyBorder="1"/>
    <xf numFmtId="0" fontId="7" fillId="0" borderId="69" xfId="27" applyFont="1" applyBorder="1" applyProtection="1"/>
    <xf numFmtId="0" fontId="10" fillId="2" borderId="61" xfId="28" applyFont="1" applyFill="1" applyBorder="1"/>
    <xf numFmtId="0" fontId="6" fillId="2" borderId="68" xfId="28" applyFont="1" applyFill="1" applyBorder="1" applyAlignment="1" applyProtection="1">
      <alignment horizontal="left"/>
    </xf>
    <xf numFmtId="0" fontId="6" fillId="2" borderId="41" xfId="28" applyFont="1" applyFill="1" applyBorder="1" applyAlignment="1" applyProtection="1">
      <alignment horizontal="left"/>
    </xf>
    <xf numFmtId="0" fontId="9" fillId="0" borderId="69" xfId="28" applyBorder="1"/>
    <xf numFmtId="187" fontId="2" fillId="0" borderId="41" xfId="28" applyNumberFormat="1" applyFont="1" applyBorder="1" applyProtection="1"/>
    <xf numFmtId="0" fontId="46" fillId="0" borderId="41" xfId="28" applyFont="1" applyBorder="1"/>
    <xf numFmtId="0" fontId="46" fillId="0" borderId="69" xfId="28" applyFont="1" applyBorder="1"/>
    <xf numFmtId="187" fontId="46" fillId="0" borderId="41" xfId="28" applyNumberFormat="1" applyFont="1" applyBorder="1" applyProtection="1"/>
    <xf numFmtId="187" fontId="9" fillId="0" borderId="69" xfId="28" applyNumberFormat="1" applyBorder="1" applyProtection="1"/>
    <xf numFmtId="187" fontId="10" fillId="0" borderId="41" xfId="28" applyNumberFormat="1" applyFont="1" applyBorder="1" applyProtection="1"/>
    <xf numFmtId="0" fontId="5" fillId="0" borderId="41" xfId="28" applyFont="1" applyBorder="1"/>
    <xf numFmtId="188" fontId="2" fillId="2" borderId="61" xfId="31" applyFont="1" applyFill="1" applyBorder="1"/>
    <xf numFmtId="188" fontId="2" fillId="2" borderId="40" xfId="31" applyFont="1" applyFill="1" applyBorder="1"/>
    <xf numFmtId="188" fontId="2" fillId="2" borderId="56" xfId="31" applyFont="1" applyFill="1" applyBorder="1" applyAlignment="1" applyProtection="1">
      <alignment horizontal="left"/>
    </xf>
    <xf numFmtId="188" fontId="3" fillId="2" borderId="40" xfId="31" applyFill="1" applyBorder="1"/>
    <xf numFmtId="186" fontId="2" fillId="2" borderId="72" xfId="34" applyFont="1" applyFill="1" applyBorder="1"/>
    <xf numFmtId="186" fontId="2" fillId="2" borderId="55" xfId="34" applyFont="1" applyFill="1" applyBorder="1" applyAlignment="1" applyProtection="1">
      <alignment horizontal="left"/>
    </xf>
    <xf numFmtId="186" fontId="2" fillId="4" borderId="42" xfId="34" applyFont="1" applyFill="1" applyBorder="1"/>
    <xf numFmtId="186" fontId="3" fillId="0" borderId="73" xfId="34" applyBorder="1"/>
    <xf numFmtId="186" fontId="2" fillId="0" borderId="42" xfId="34" applyFont="1" applyBorder="1" applyAlignment="1" applyProtection="1">
      <alignment horizontal="left"/>
    </xf>
    <xf numFmtId="186" fontId="3" fillId="0" borderId="42" xfId="34" applyBorder="1"/>
    <xf numFmtId="186" fontId="7" fillId="0" borderId="42" xfId="34" applyFont="1" applyBorder="1" applyAlignment="1" applyProtection="1">
      <alignment horizontal="left"/>
    </xf>
    <xf numFmtId="186" fontId="6" fillId="0" borderId="42" xfId="34" applyFont="1" applyBorder="1" applyAlignment="1" applyProtection="1">
      <alignment horizontal="left"/>
    </xf>
    <xf numFmtId="186" fontId="7" fillId="2" borderId="42" xfId="34" applyFont="1" applyFill="1" applyBorder="1" applyAlignment="1" applyProtection="1">
      <alignment horizontal="left"/>
    </xf>
    <xf numFmtId="186" fontId="3" fillId="0" borderId="0" xfId="34" applyFont="1" applyAlignment="1" applyProtection="1">
      <alignment horizontal="left"/>
    </xf>
    <xf numFmtId="186" fontId="2" fillId="2" borderId="74" xfId="35" applyFont="1" applyFill="1" applyBorder="1" applyAlignment="1" applyProtection="1">
      <alignment horizontal="center"/>
    </xf>
    <xf numFmtId="186" fontId="2" fillId="2" borderId="73" xfId="35" applyFont="1" applyFill="1" applyBorder="1"/>
    <xf numFmtId="186" fontId="2" fillId="2" borderId="75" xfId="35" applyFont="1" applyFill="1" applyBorder="1"/>
    <xf numFmtId="186" fontId="2" fillId="2" borderId="75" xfId="35" applyFont="1" applyFill="1" applyBorder="1" applyAlignment="1" applyProtection="1">
      <alignment horizontal="left"/>
    </xf>
    <xf numFmtId="186" fontId="3" fillId="0" borderId="73" xfId="35" applyBorder="1"/>
    <xf numFmtId="186" fontId="2" fillId="0" borderId="42" xfId="35" applyFont="1" applyBorder="1" applyAlignment="1" applyProtection="1">
      <alignment horizontal="left"/>
    </xf>
    <xf numFmtId="186" fontId="3" fillId="0" borderId="42" xfId="35" applyBorder="1"/>
    <xf numFmtId="186" fontId="7" fillId="0" borderId="42" xfId="35" applyFont="1" applyBorder="1" applyAlignment="1" applyProtection="1">
      <alignment horizontal="left"/>
    </xf>
    <xf numFmtId="186" fontId="3" fillId="2" borderId="44" xfId="36" applyFill="1" applyBorder="1"/>
    <xf numFmtId="186" fontId="2" fillId="2" borderId="44" xfId="36" applyFont="1" applyFill="1" applyBorder="1" applyAlignment="1" applyProtection="1">
      <alignment horizontal="center"/>
    </xf>
    <xf numFmtId="186" fontId="2" fillId="2" borderId="44" xfId="36" applyFont="1" applyFill="1" applyBorder="1" applyAlignment="1" applyProtection="1">
      <alignment horizontal="left"/>
    </xf>
    <xf numFmtId="186" fontId="2" fillId="2" borderId="44" xfId="36" applyFont="1" applyFill="1" applyBorder="1"/>
    <xf numFmtId="186" fontId="2" fillId="2" borderId="58" xfId="36" applyFont="1" applyFill="1" applyBorder="1" applyAlignment="1" applyProtection="1">
      <alignment horizontal="left"/>
    </xf>
    <xf numFmtId="186" fontId="3" fillId="0" borderId="0" xfId="37" applyNumberFormat="1" applyFont="1" applyAlignment="1" applyProtection="1">
      <alignment horizontal="left"/>
    </xf>
    <xf numFmtId="0" fontId="2" fillId="2" borderId="56" xfId="38" applyFont="1" applyFill="1" applyBorder="1"/>
    <xf numFmtId="0" fontId="2" fillId="2" borderId="40" xfId="38" applyFont="1" applyFill="1" applyBorder="1"/>
    <xf numFmtId="0" fontId="2" fillId="2" borderId="61" xfId="38" applyFont="1" applyFill="1" applyBorder="1"/>
    <xf numFmtId="0" fontId="2" fillId="2" borderId="0" xfId="38" applyFont="1" applyFill="1" applyBorder="1" applyAlignment="1" applyProtection="1">
      <alignment horizontal="left"/>
    </xf>
    <xf numFmtId="0" fontId="6" fillId="2" borderId="30" xfId="38" applyFont="1" applyFill="1" applyBorder="1" applyAlignment="1" applyProtection="1">
      <alignment horizontal="center"/>
    </xf>
    <xf numFmtId="186" fontId="3" fillId="0" borderId="0" xfId="43" applyNumberFormat="1" applyFont="1" applyAlignment="1" applyProtection="1">
      <alignment horizontal="left"/>
    </xf>
    <xf numFmtId="186" fontId="36" fillId="2" borderId="61" xfId="43" applyFont="1" applyFill="1" applyBorder="1"/>
    <xf numFmtId="186" fontId="41" fillId="2" borderId="71" xfId="43" applyFont="1" applyFill="1" applyBorder="1" applyAlignment="1" applyProtection="1">
      <alignment horizontal="left"/>
    </xf>
    <xf numFmtId="186" fontId="36" fillId="0" borderId="69" xfId="43" applyFont="1" applyBorder="1"/>
    <xf numFmtId="186" fontId="41" fillId="0" borderId="41" xfId="43" applyFont="1" applyBorder="1" applyProtection="1"/>
    <xf numFmtId="186" fontId="41" fillId="0" borderId="41" xfId="43" applyNumberFormat="1" applyFont="1" applyBorder="1" applyProtection="1"/>
    <xf numFmtId="186" fontId="41" fillId="0" borderId="41" xfId="43" applyFont="1" applyBorder="1"/>
    <xf numFmtId="186" fontId="36" fillId="0" borderId="41" xfId="43" applyFont="1" applyBorder="1"/>
    <xf numFmtId="186" fontId="40" fillId="0" borderId="41" xfId="43" applyFont="1" applyBorder="1"/>
    <xf numFmtId="186" fontId="36" fillId="0" borderId="41" xfId="43" applyNumberFormat="1" applyFont="1" applyBorder="1" applyProtection="1"/>
    <xf numFmtId="186" fontId="36" fillId="2" borderId="41" xfId="43" applyFont="1" applyFill="1" applyBorder="1"/>
    <xf numFmtId="186" fontId="36" fillId="0" borderId="41" xfId="43" applyFont="1" applyBorder="1" applyProtection="1"/>
    <xf numFmtId="186" fontId="41" fillId="0" borderId="40" xfId="43" applyFont="1" applyBorder="1" applyProtection="1"/>
    <xf numFmtId="186" fontId="36" fillId="0" borderId="40" xfId="43" applyFont="1" applyBorder="1"/>
    <xf numFmtId="186" fontId="40" fillId="0" borderId="40" xfId="43" applyFont="1" applyBorder="1" applyProtection="1"/>
    <xf numFmtId="186" fontId="36" fillId="0" borderId="40" xfId="43" applyFont="1" applyBorder="1" applyProtection="1"/>
    <xf numFmtId="186" fontId="41" fillId="0" borderId="40" xfId="43" applyFont="1" applyBorder="1"/>
    <xf numFmtId="186" fontId="36" fillId="0" borderId="40" xfId="43" applyNumberFormat="1" applyFont="1" applyBorder="1" applyProtection="1"/>
    <xf numFmtId="0" fontId="60" fillId="0" borderId="0" xfId="48" applyFont="1" applyAlignment="1">
      <alignment horizontal="center" wrapText="1"/>
    </xf>
    <xf numFmtId="0" fontId="54" fillId="0" borderId="0" xfId="1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0" fontId="2" fillId="2" borderId="8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/>
    </xf>
    <xf numFmtId="186" fontId="2" fillId="0" borderId="0" xfId="2" applyFont="1" applyAlignment="1" applyProtection="1">
      <alignment horizontal="center"/>
    </xf>
    <xf numFmtId="186" fontId="6" fillId="2" borderId="51" xfId="2" applyFont="1" applyFill="1" applyBorder="1" applyAlignment="1" applyProtection="1">
      <alignment horizontal="center"/>
    </xf>
    <xf numFmtId="186" fontId="6" fillId="2" borderId="52" xfId="2" applyFont="1" applyFill="1" applyBorder="1" applyAlignment="1" applyProtection="1">
      <alignment horizontal="center"/>
    </xf>
    <xf numFmtId="186" fontId="6" fillId="2" borderId="53" xfId="2" applyFont="1" applyFill="1" applyBorder="1" applyAlignment="1" applyProtection="1">
      <alignment horizontal="center"/>
    </xf>
    <xf numFmtId="186" fontId="6" fillId="2" borderId="28" xfId="2" applyFont="1" applyFill="1" applyBorder="1" applyAlignment="1" applyProtection="1">
      <alignment horizontal="center" vertical="center"/>
    </xf>
    <xf numFmtId="186" fontId="6" fillId="2" borderId="34" xfId="2" applyFont="1" applyFill="1" applyBorder="1" applyAlignment="1" applyProtection="1">
      <alignment horizontal="center" vertical="center"/>
    </xf>
    <xf numFmtId="186" fontId="6" fillId="2" borderId="29" xfId="2" applyFont="1" applyFill="1" applyBorder="1" applyAlignment="1" applyProtection="1">
      <alignment horizontal="center" vertical="center"/>
    </xf>
    <xf numFmtId="186" fontId="2" fillId="2" borderId="28" xfId="2" applyFont="1" applyFill="1" applyBorder="1" applyAlignment="1" applyProtection="1">
      <alignment horizontal="center"/>
    </xf>
    <xf numFmtId="186" fontId="2" fillId="2" borderId="34" xfId="2" applyFont="1" applyFill="1" applyBorder="1" applyAlignment="1" applyProtection="1">
      <alignment horizontal="center"/>
    </xf>
    <xf numFmtId="186" fontId="2" fillId="2" borderId="29" xfId="2" applyFont="1" applyFill="1" applyBorder="1" applyAlignment="1" applyProtection="1">
      <alignment horizontal="center"/>
    </xf>
    <xf numFmtId="186" fontId="6" fillId="2" borderId="28" xfId="3" applyFont="1" applyFill="1" applyBorder="1" applyAlignment="1" applyProtection="1">
      <alignment horizontal="center"/>
    </xf>
    <xf numFmtId="186" fontId="6" fillId="2" borderId="29" xfId="3" applyFont="1" applyFill="1" applyBorder="1" applyAlignment="1" applyProtection="1">
      <alignment horizontal="center"/>
    </xf>
    <xf numFmtId="186" fontId="6" fillId="2" borderId="51" xfId="3" applyFont="1" applyFill="1" applyBorder="1" applyAlignment="1" applyProtection="1">
      <alignment horizontal="center"/>
    </xf>
    <xf numFmtId="186" fontId="6" fillId="2" borderId="52" xfId="3" applyFont="1" applyFill="1" applyBorder="1" applyAlignment="1" applyProtection="1">
      <alignment horizontal="center"/>
    </xf>
    <xf numFmtId="186" fontId="6" fillId="2" borderId="53" xfId="3" applyFont="1" applyFill="1" applyBorder="1" applyAlignment="1" applyProtection="1">
      <alignment horizontal="center"/>
    </xf>
    <xf numFmtId="186" fontId="2" fillId="0" borderId="0" xfId="3" applyFont="1" applyAlignment="1">
      <alignment horizontal="center"/>
    </xf>
    <xf numFmtId="186" fontId="6" fillId="2" borderId="76" xfId="3" applyFont="1" applyFill="1" applyBorder="1" applyAlignment="1" applyProtection="1">
      <alignment horizontal="center"/>
    </xf>
    <xf numFmtId="186" fontId="6" fillId="2" borderId="77" xfId="3" applyFont="1" applyFill="1" applyBorder="1" applyAlignment="1" applyProtection="1">
      <alignment horizontal="center"/>
    </xf>
  </cellXfs>
  <cellStyles count="49">
    <cellStyle name="Normal" xfId="0" builtinId="0"/>
    <cellStyle name="Normal_CUAD01" xfId="1"/>
    <cellStyle name="Normal_CUADRO03" xfId="2"/>
    <cellStyle name="Normal_CUADRO04" xfId="3"/>
    <cellStyle name="Normal_CUADRO05" xfId="4"/>
    <cellStyle name="Normal_CUADRO06" xfId="5"/>
    <cellStyle name="Normal_CUADRO07" xfId="6"/>
    <cellStyle name="Normal_CUADRO08" xfId="7"/>
    <cellStyle name="Normal_CUADRO09" xfId="8"/>
    <cellStyle name="Normal_CUADRO10" xfId="9"/>
    <cellStyle name="Normal_CUADRO11" xfId="10"/>
    <cellStyle name="Normal_CUADRO14" xfId="11"/>
    <cellStyle name="Normal_CUADRO17" xfId="12"/>
    <cellStyle name="Normal_CUADRO18" xfId="13"/>
    <cellStyle name="Normal_CUADRO20" xfId="14"/>
    <cellStyle name="Normal_CUADRO21" xfId="15"/>
    <cellStyle name="Normal_CUADRO23" xfId="16"/>
    <cellStyle name="Normal_CUADRO24" xfId="17"/>
    <cellStyle name="Normal_CUADRO25" xfId="18"/>
    <cellStyle name="Normal_CUADRO26" xfId="19"/>
    <cellStyle name="Normal_CUADRO27" xfId="20"/>
    <cellStyle name="Normal_CUADRO28" xfId="21"/>
    <cellStyle name="Normal_CUADRO28-A" xfId="22"/>
    <cellStyle name="Normal_CUADRO29" xfId="23"/>
    <cellStyle name="Normal_CUADRO30" xfId="24"/>
    <cellStyle name="Normal_CUADRO31" xfId="25"/>
    <cellStyle name="Normal_CUADRO32" xfId="26"/>
    <cellStyle name="Normal_CUADRO33" xfId="27"/>
    <cellStyle name="Normal_CUADRO34" xfId="28"/>
    <cellStyle name="Normal_CUADRO35" xfId="29"/>
    <cellStyle name="Normal_CUADRO36" xfId="30"/>
    <cellStyle name="Normal_CUADRO36A" xfId="31"/>
    <cellStyle name="Normal_CUADRO37" xfId="32"/>
    <cellStyle name="Normal_CUADRO37A" xfId="33"/>
    <cellStyle name="Normal_CUADRO38" xfId="34"/>
    <cellStyle name="Normal_CUADRO38A" xfId="35"/>
    <cellStyle name="Normal_CUADRO39" xfId="36"/>
    <cellStyle name="Normal_CUADRO39A" xfId="37"/>
    <cellStyle name="Normal_CUADRO40" xfId="38"/>
    <cellStyle name="Normal_CUADRO41" xfId="39"/>
    <cellStyle name="Normal_CUADRO42" xfId="40"/>
    <cellStyle name="Normal_CUADRO42-A" xfId="41"/>
    <cellStyle name="Normal_CUADRO43-A" xfId="42"/>
    <cellStyle name="Normal_CUADRO44" xfId="43"/>
    <cellStyle name="Normal_CUADRO45" xfId="44"/>
    <cellStyle name="Normal_CUADRO45-A" xfId="45"/>
    <cellStyle name="Normal_CUADRO45-B" xfId="46"/>
    <cellStyle name="Normal_CUADRO46" xfId="47"/>
    <cellStyle name="Normal_Manual 01" xfId="4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9525</xdr:rowOff>
    </xdr:from>
    <xdr:to>
      <xdr:col>16</xdr:col>
      <xdr:colOff>0</xdr:colOff>
      <xdr:row>23</xdr:row>
      <xdr:rowOff>19050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0" y="4943475"/>
          <a:ext cx="76295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4</xdr:row>
      <xdr:rowOff>0</xdr:rowOff>
    </xdr:from>
    <xdr:to>
      <xdr:col>2</xdr:col>
      <xdr:colOff>19050</xdr:colOff>
      <xdr:row>62</xdr:row>
      <xdr:rowOff>19050</xdr:rowOff>
    </xdr:to>
    <xdr:sp macro="" textlink="">
      <xdr:nvSpPr>
        <xdr:cNvPr id="2049" name="Line 1"/>
        <xdr:cNvSpPr>
          <a:spLocks noChangeShapeType="1"/>
        </xdr:cNvSpPr>
      </xdr:nvSpPr>
      <xdr:spPr bwMode="auto">
        <a:xfrm>
          <a:off x="2352675" y="533400"/>
          <a:ext cx="0" cy="5762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76200</xdr:colOff>
      <xdr:row>4</xdr:row>
      <xdr:rowOff>0</xdr:rowOff>
    </xdr:from>
    <xdr:to>
      <xdr:col>4</xdr:col>
      <xdr:colOff>76200</xdr:colOff>
      <xdr:row>62</xdr:row>
      <xdr:rowOff>28575</xdr:rowOff>
    </xdr:to>
    <xdr:sp macro="" textlink="">
      <xdr:nvSpPr>
        <xdr:cNvPr id="2050" name="Line 2"/>
        <xdr:cNvSpPr>
          <a:spLocks noChangeShapeType="1"/>
        </xdr:cNvSpPr>
      </xdr:nvSpPr>
      <xdr:spPr bwMode="auto">
        <a:xfrm>
          <a:off x="3076575" y="533400"/>
          <a:ext cx="0" cy="5772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62</xdr:row>
      <xdr:rowOff>0</xdr:rowOff>
    </xdr:from>
    <xdr:to>
      <xdr:col>8</xdr:col>
      <xdr:colOff>9525</xdr:colOff>
      <xdr:row>62</xdr:row>
      <xdr:rowOff>0</xdr:rowOff>
    </xdr:to>
    <xdr:sp macro="" textlink="">
      <xdr:nvSpPr>
        <xdr:cNvPr id="2052" name="Line 4"/>
        <xdr:cNvSpPr>
          <a:spLocks noChangeShapeType="1"/>
        </xdr:cNvSpPr>
      </xdr:nvSpPr>
      <xdr:spPr bwMode="auto">
        <a:xfrm>
          <a:off x="5210175" y="627697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7</xdr:row>
      <xdr:rowOff>0</xdr:rowOff>
    </xdr:from>
    <xdr:to>
      <xdr:col>13</xdr:col>
      <xdr:colOff>9525</xdr:colOff>
      <xdr:row>7</xdr:row>
      <xdr:rowOff>0</xdr:rowOff>
    </xdr:to>
    <xdr:sp macro="" textlink="">
      <xdr:nvSpPr>
        <xdr:cNvPr id="3073" name="Line 1"/>
        <xdr:cNvSpPr>
          <a:spLocks noChangeShapeType="1"/>
        </xdr:cNvSpPr>
      </xdr:nvSpPr>
      <xdr:spPr bwMode="auto">
        <a:xfrm>
          <a:off x="4505325" y="542925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</xdr:row>
      <xdr:rowOff>0</xdr:rowOff>
    </xdr:from>
    <xdr:to>
      <xdr:col>11</xdr:col>
      <xdr:colOff>0</xdr:colOff>
      <xdr:row>12</xdr:row>
      <xdr:rowOff>57150</xdr:rowOff>
    </xdr:to>
    <xdr:sp macro="" textlink="">
      <xdr:nvSpPr>
        <xdr:cNvPr id="4097" name="Line 1"/>
        <xdr:cNvSpPr>
          <a:spLocks noChangeShapeType="1"/>
        </xdr:cNvSpPr>
      </xdr:nvSpPr>
      <xdr:spPr bwMode="auto">
        <a:xfrm>
          <a:off x="6162675" y="8191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0</xdr:colOff>
      <xdr:row>6</xdr:row>
      <xdr:rowOff>0</xdr:rowOff>
    </xdr:from>
    <xdr:to>
      <xdr:col>38</xdr:col>
      <xdr:colOff>0</xdr:colOff>
      <xdr:row>15</xdr:row>
      <xdr:rowOff>0</xdr:rowOff>
    </xdr:to>
    <xdr:sp macro="" textlink="">
      <xdr:nvSpPr>
        <xdr:cNvPr id="5121" name="Line 1"/>
        <xdr:cNvSpPr>
          <a:spLocks noChangeShapeType="1"/>
        </xdr:cNvSpPr>
      </xdr:nvSpPr>
      <xdr:spPr bwMode="auto">
        <a:xfrm flipV="1">
          <a:off x="9486900" y="504825"/>
          <a:ext cx="0" cy="990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133350</xdr:colOff>
      <xdr:row>6</xdr:row>
      <xdr:rowOff>0</xdr:rowOff>
    </xdr:from>
    <xdr:to>
      <xdr:col>41</xdr:col>
      <xdr:colOff>133350</xdr:colOff>
      <xdr:row>15</xdr:row>
      <xdr:rowOff>0</xdr:rowOff>
    </xdr:to>
    <xdr:sp macro="" textlink="">
      <xdr:nvSpPr>
        <xdr:cNvPr id="5122" name="Line 2"/>
        <xdr:cNvSpPr>
          <a:spLocks noChangeShapeType="1"/>
        </xdr:cNvSpPr>
      </xdr:nvSpPr>
      <xdr:spPr bwMode="auto">
        <a:xfrm flipV="1">
          <a:off x="10420350" y="504825"/>
          <a:ext cx="0" cy="990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</xdr:row>
      <xdr:rowOff>9525</xdr:rowOff>
    </xdr:from>
    <xdr:to>
      <xdr:col>40</xdr:col>
      <xdr:colOff>0</xdr:colOff>
      <xdr:row>14</xdr:row>
      <xdr:rowOff>104775</xdr:rowOff>
    </xdr:to>
    <xdr:sp macro="" textlink="">
      <xdr:nvSpPr>
        <xdr:cNvPr id="5123" name="Line 3"/>
        <xdr:cNvSpPr>
          <a:spLocks noChangeShapeType="1"/>
        </xdr:cNvSpPr>
      </xdr:nvSpPr>
      <xdr:spPr bwMode="auto">
        <a:xfrm flipV="1">
          <a:off x="9963150" y="495300"/>
          <a:ext cx="0" cy="990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0</xdr:colOff>
      <xdr:row>5</xdr:row>
      <xdr:rowOff>104775</xdr:rowOff>
    </xdr:from>
    <xdr:to>
      <xdr:col>44</xdr:col>
      <xdr:colOff>0</xdr:colOff>
      <xdr:row>14</xdr:row>
      <xdr:rowOff>104775</xdr:rowOff>
    </xdr:to>
    <xdr:sp macro="" textlink="">
      <xdr:nvSpPr>
        <xdr:cNvPr id="6145" name="Line 1"/>
        <xdr:cNvSpPr>
          <a:spLocks noChangeShapeType="1"/>
        </xdr:cNvSpPr>
      </xdr:nvSpPr>
      <xdr:spPr bwMode="auto">
        <a:xfrm>
          <a:off x="11449050" y="695325"/>
          <a:ext cx="0" cy="1076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0</xdr:colOff>
      <xdr:row>5</xdr:row>
      <xdr:rowOff>104775</xdr:rowOff>
    </xdr:from>
    <xdr:to>
      <xdr:col>38</xdr:col>
      <xdr:colOff>0</xdr:colOff>
      <xdr:row>15</xdr:row>
      <xdr:rowOff>0</xdr:rowOff>
    </xdr:to>
    <xdr:sp macro="" textlink="">
      <xdr:nvSpPr>
        <xdr:cNvPr id="6146" name="Line 2"/>
        <xdr:cNvSpPr>
          <a:spLocks noChangeShapeType="1"/>
        </xdr:cNvSpPr>
      </xdr:nvSpPr>
      <xdr:spPr bwMode="auto">
        <a:xfrm flipV="1">
          <a:off x="10077450" y="695325"/>
          <a:ext cx="0" cy="108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</xdr:row>
      <xdr:rowOff>104775</xdr:rowOff>
    </xdr:from>
    <xdr:to>
      <xdr:col>42</xdr:col>
      <xdr:colOff>0</xdr:colOff>
      <xdr:row>15</xdr:row>
      <xdr:rowOff>0</xdr:rowOff>
    </xdr:to>
    <xdr:sp macro="" textlink="">
      <xdr:nvSpPr>
        <xdr:cNvPr id="6147" name="Line 3"/>
        <xdr:cNvSpPr>
          <a:spLocks noChangeShapeType="1"/>
        </xdr:cNvSpPr>
      </xdr:nvSpPr>
      <xdr:spPr bwMode="auto">
        <a:xfrm flipV="1">
          <a:off x="10934700" y="695325"/>
          <a:ext cx="0" cy="108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</xdr:row>
      <xdr:rowOff>95250</xdr:rowOff>
    </xdr:from>
    <xdr:to>
      <xdr:col>40</xdr:col>
      <xdr:colOff>0</xdr:colOff>
      <xdr:row>14</xdr:row>
      <xdr:rowOff>104775</xdr:rowOff>
    </xdr:to>
    <xdr:sp macro="" textlink="">
      <xdr:nvSpPr>
        <xdr:cNvPr id="6148" name="Line 4"/>
        <xdr:cNvSpPr>
          <a:spLocks noChangeShapeType="1"/>
        </xdr:cNvSpPr>
      </xdr:nvSpPr>
      <xdr:spPr bwMode="auto">
        <a:xfrm flipV="1">
          <a:off x="10496550" y="685800"/>
          <a:ext cx="0" cy="108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104775</xdr:rowOff>
    </xdr:from>
    <xdr:to>
      <xdr:col>5</xdr:col>
      <xdr:colOff>0</xdr:colOff>
      <xdr:row>14</xdr:row>
      <xdr:rowOff>0</xdr:rowOff>
    </xdr:to>
    <xdr:sp macro="" textlink="">
      <xdr:nvSpPr>
        <xdr:cNvPr id="7169" name="Line 1"/>
        <xdr:cNvSpPr>
          <a:spLocks noChangeShapeType="1"/>
        </xdr:cNvSpPr>
      </xdr:nvSpPr>
      <xdr:spPr bwMode="auto">
        <a:xfrm flipV="1">
          <a:off x="1543050" y="619125"/>
          <a:ext cx="0" cy="105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14</xdr:row>
      <xdr:rowOff>9525</xdr:rowOff>
    </xdr:to>
    <xdr:sp macro="" textlink="">
      <xdr:nvSpPr>
        <xdr:cNvPr id="7170" name="Line 2"/>
        <xdr:cNvSpPr>
          <a:spLocks noChangeShapeType="1"/>
        </xdr:cNvSpPr>
      </xdr:nvSpPr>
      <xdr:spPr bwMode="auto">
        <a:xfrm flipV="1">
          <a:off x="1952625" y="628650"/>
          <a:ext cx="0" cy="105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5</xdr:row>
      <xdr:rowOff>0</xdr:rowOff>
    </xdr:from>
    <xdr:to>
      <xdr:col>11</xdr:col>
      <xdr:colOff>0</xdr:colOff>
      <xdr:row>14</xdr:row>
      <xdr:rowOff>9525</xdr:rowOff>
    </xdr:to>
    <xdr:sp macro="" textlink="">
      <xdr:nvSpPr>
        <xdr:cNvPr id="7171" name="Line 3"/>
        <xdr:cNvSpPr>
          <a:spLocks noChangeShapeType="1"/>
        </xdr:cNvSpPr>
      </xdr:nvSpPr>
      <xdr:spPr bwMode="auto">
        <a:xfrm flipV="1">
          <a:off x="2800350" y="628650"/>
          <a:ext cx="0" cy="105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104775</xdr:rowOff>
    </xdr:from>
    <xdr:to>
      <xdr:col>9</xdr:col>
      <xdr:colOff>0</xdr:colOff>
      <xdr:row>14</xdr:row>
      <xdr:rowOff>0</xdr:rowOff>
    </xdr:to>
    <xdr:sp macro="" textlink="">
      <xdr:nvSpPr>
        <xdr:cNvPr id="7172" name="Line 4"/>
        <xdr:cNvSpPr>
          <a:spLocks noChangeShapeType="1"/>
        </xdr:cNvSpPr>
      </xdr:nvSpPr>
      <xdr:spPr bwMode="auto">
        <a:xfrm flipV="1">
          <a:off x="2390775" y="619125"/>
          <a:ext cx="0" cy="105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4</xdr:row>
      <xdr:rowOff>104775</xdr:rowOff>
    </xdr:from>
    <xdr:to>
      <xdr:col>17</xdr:col>
      <xdr:colOff>0</xdr:colOff>
      <xdr:row>14</xdr:row>
      <xdr:rowOff>0</xdr:rowOff>
    </xdr:to>
    <xdr:sp macro="" textlink="">
      <xdr:nvSpPr>
        <xdr:cNvPr id="7173" name="Line 5"/>
        <xdr:cNvSpPr>
          <a:spLocks noChangeShapeType="1"/>
        </xdr:cNvSpPr>
      </xdr:nvSpPr>
      <xdr:spPr bwMode="auto">
        <a:xfrm flipV="1">
          <a:off x="4114800" y="619125"/>
          <a:ext cx="0" cy="105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4</xdr:row>
      <xdr:rowOff>104775</xdr:rowOff>
    </xdr:from>
    <xdr:to>
      <xdr:col>19</xdr:col>
      <xdr:colOff>0</xdr:colOff>
      <xdr:row>14</xdr:row>
      <xdr:rowOff>0</xdr:rowOff>
    </xdr:to>
    <xdr:sp macro="" textlink="">
      <xdr:nvSpPr>
        <xdr:cNvPr id="7174" name="Line 6"/>
        <xdr:cNvSpPr>
          <a:spLocks noChangeShapeType="1"/>
        </xdr:cNvSpPr>
      </xdr:nvSpPr>
      <xdr:spPr bwMode="auto">
        <a:xfrm flipV="1">
          <a:off x="4552950" y="619125"/>
          <a:ext cx="0" cy="105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4</xdr:row>
      <xdr:rowOff>104775</xdr:rowOff>
    </xdr:from>
    <xdr:to>
      <xdr:col>21</xdr:col>
      <xdr:colOff>0</xdr:colOff>
      <xdr:row>14</xdr:row>
      <xdr:rowOff>0</xdr:rowOff>
    </xdr:to>
    <xdr:sp macro="" textlink="">
      <xdr:nvSpPr>
        <xdr:cNvPr id="7175" name="Line 7"/>
        <xdr:cNvSpPr>
          <a:spLocks noChangeShapeType="1"/>
        </xdr:cNvSpPr>
      </xdr:nvSpPr>
      <xdr:spPr bwMode="auto">
        <a:xfrm flipV="1">
          <a:off x="4991100" y="619125"/>
          <a:ext cx="0" cy="105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4</xdr:row>
      <xdr:rowOff>104775</xdr:rowOff>
    </xdr:from>
    <xdr:to>
      <xdr:col>13</xdr:col>
      <xdr:colOff>0</xdr:colOff>
      <xdr:row>14</xdr:row>
      <xdr:rowOff>0</xdr:rowOff>
    </xdr:to>
    <xdr:sp macro="" textlink="">
      <xdr:nvSpPr>
        <xdr:cNvPr id="7176" name="Line 8"/>
        <xdr:cNvSpPr>
          <a:spLocks noChangeShapeType="1"/>
        </xdr:cNvSpPr>
      </xdr:nvSpPr>
      <xdr:spPr bwMode="auto">
        <a:xfrm flipV="1">
          <a:off x="3238500" y="619125"/>
          <a:ext cx="0" cy="105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0</xdr:colOff>
      <xdr:row>5</xdr:row>
      <xdr:rowOff>0</xdr:rowOff>
    </xdr:from>
    <xdr:to>
      <xdr:col>23</xdr:col>
      <xdr:colOff>0</xdr:colOff>
      <xdr:row>14</xdr:row>
      <xdr:rowOff>9525</xdr:rowOff>
    </xdr:to>
    <xdr:sp macro="" textlink="">
      <xdr:nvSpPr>
        <xdr:cNvPr id="7177" name="Line 9"/>
        <xdr:cNvSpPr>
          <a:spLocks noChangeShapeType="1"/>
        </xdr:cNvSpPr>
      </xdr:nvSpPr>
      <xdr:spPr bwMode="auto">
        <a:xfrm flipV="1">
          <a:off x="5391150" y="628650"/>
          <a:ext cx="0" cy="105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5</xdr:row>
      <xdr:rowOff>9525</xdr:rowOff>
    </xdr:from>
    <xdr:to>
      <xdr:col>15</xdr:col>
      <xdr:colOff>0</xdr:colOff>
      <xdr:row>14</xdr:row>
      <xdr:rowOff>19050</xdr:rowOff>
    </xdr:to>
    <xdr:sp macro="" textlink="">
      <xdr:nvSpPr>
        <xdr:cNvPr id="7178" name="Line 10"/>
        <xdr:cNvSpPr>
          <a:spLocks noChangeShapeType="1"/>
        </xdr:cNvSpPr>
      </xdr:nvSpPr>
      <xdr:spPr bwMode="auto">
        <a:xfrm flipV="1">
          <a:off x="3676650" y="638175"/>
          <a:ext cx="0" cy="105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5</xdr:row>
      <xdr:rowOff>0</xdr:rowOff>
    </xdr:from>
    <xdr:to>
      <xdr:col>25</xdr:col>
      <xdr:colOff>0</xdr:colOff>
      <xdr:row>14</xdr:row>
      <xdr:rowOff>38100</xdr:rowOff>
    </xdr:to>
    <xdr:sp macro="" textlink="">
      <xdr:nvSpPr>
        <xdr:cNvPr id="7179" name="Line 11"/>
        <xdr:cNvSpPr>
          <a:spLocks noChangeShapeType="1"/>
        </xdr:cNvSpPr>
      </xdr:nvSpPr>
      <xdr:spPr bwMode="auto">
        <a:xfrm flipV="1">
          <a:off x="5829300" y="628650"/>
          <a:ext cx="0" cy="108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4</xdr:row>
      <xdr:rowOff>104775</xdr:rowOff>
    </xdr:from>
    <xdr:to>
      <xdr:col>27</xdr:col>
      <xdr:colOff>0</xdr:colOff>
      <xdr:row>14</xdr:row>
      <xdr:rowOff>0</xdr:rowOff>
    </xdr:to>
    <xdr:sp macro="" textlink="">
      <xdr:nvSpPr>
        <xdr:cNvPr id="7180" name="Line 12"/>
        <xdr:cNvSpPr>
          <a:spLocks noChangeShapeType="1"/>
        </xdr:cNvSpPr>
      </xdr:nvSpPr>
      <xdr:spPr bwMode="auto">
        <a:xfrm flipV="1">
          <a:off x="6267450" y="619125"/>
          <a:ext cx="0" cy="105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4</xdr:row>
      <xdr:rowOff>104775</xdr:rowOff>
    </xdr:from>
    <xdr:to>
      <xdr:col>29</xdr:col>
      <xdr:colOff>0</xdr:colOff>
      <xdr:row>14</xdr:row>
      <xdr:rowOff>0</xdr:rowOff>
    </xdr:to>
    <xdr:sp macro="" textlink="">
      <xdr:nvSpPr>
        <xdr:cNvPr id="7181" name="Line 13"/>
        <xdr:cNvSpPr>
          <a:spLocks noChangeShapeType="1"/>
        </xdr:cNvSpPr>
      </xdr:nvSpPr>
      <xdr:spPr bwMode="auto">
        <a:xfrm flipV="1">
          <a:off x="6705600" y="619125"/>
          <a:ext cx="0" cy="105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0</xdr:colOff>
      <xdr:row>4</xdr:row>
      <xdr:rowOff>104775</xdr:rowOff>
    </xdr:from>
    <xdr:to>
      <xdr:col>35</xdr:col>
      <xdr:colOff>0</xdr:colOff>
      <xdr:row>14</xdr:row>
      <xdr:rowOff>0</xdr:rowOff>
    </xdr:to>
    <xdr:sp macro="" textlink="">
      <xdr:nvSpPr>
        <xdr:cNvPr id="7182" name="Line 14"/>
        <xdr:cNvSpPr>
          <a:spLocks noChangeShapeType="1"/>
        </xdr:cNvSpPr>
      </xdr:nvSpPr>
      <xdr:spPr bwMode="auto">
        <a:xfrm flipV="1">
          <a:off x="7905750" y="619125"/>
          <a:ext cx="0" cy="105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0</xdr:colOff>
      <xdr:row>5</xdr:row>
      <xdr:rowOff>0</xdr:rowOff>
    </xdr:from>
    <xdr:to>
      <xdr:col>33</xdr:col>
      <xdr:colOff>0</xdr:colOff>
      <xdr:row>14</xdr:row>
      <xdr:rowOff>9525</xdr:rowOff>
    </xdr:to>
    <xdr:sp macro="" textlink="">
      <xdr:nvSpPr>
        <xdr:cNvPr id="7183" name="Line 15"/>
        <xdr:cNvSpPr>
          <a:spLocks noChangeShapeType="1"/>
        </xdr:cNvSpPr>
      </xdr:nvSpPr>
      <xdr:spPr bwMode="auto">
        <a:xfrm flipV="1">
          <a:off x="7496175" y="628650"/>
          <a:ext cx="0" cy="105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4</xdr:row>
      <xdr:rowOff>104775</xdr:rowOff>
    </xdr:from>
    <xdr:to>
      <xdr:col>31</xdr:col>
      <xdr:colOff>0</xdr:colOff>
      <xdr:row>14</xdr:row>
      <xdr:rowOff>0</xdr:rowOff>
    </xdr:to>
    <xdr:sp macro="" textlink="">
      <xdr:nvSpPr>
        <xdr:cNvPr id="7184" name="Line 16"/>
        <xdr:cNvSpPr>
          <a:spLocks noChangeShapeType="1"/>
        </xdr:cNvSpPr>
      </xdr:nvSpPr>
      <xdr:spPr bwMode="auto">
        <a:xfrm flipV="1">
          <a:off x="7086600" y="619125"/>
          <a:ext cx="0" cy="105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4</xdr:col>
      <xdr:colOff>0</xdr:colOff>
      <xdr:row>16</xdr:row>
      <xdr:rowOff>123825</xdr:rowOff>
    </xdr:to>
    <xdr:sp macro="" textlink="">
      <xdr:nvSpPr>
        <xdr:cNvPr id="8193" name="Line 1"/>
        <xdr:cNvSpPr>
          <a:spLocks noChangeShapeType="1"/>
        </xdr:cNvSpPr>
      </xdr:nvSpPr>
      <xdr:spPr bwMode="auto">
        <a:xfrm>
          <a:off x="1390650" y="704850"/>
          <a:ext cx="0" cy="1352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6</xdr:row>
      <xdr:rowOff>9525</xdr:rowOff>
    </xdr:from>
    <xdr:to>
      <xdr:col>20</xdr:col>
      <xdr:colOff>0</xdr:colOff>
      <xdr:row>15</xdr:row>
      <xdr:rowOff>47625</xdr:rowOff>
    </xdr:to>
    <xdr:sp macro="" textlink="">
      <xdr:nvSpPr>
        <xdr:cNvPr id="8194" name="Line 2"/>
        <xdr:cNvSpPr>
          <a:spLocks noChangeShapeType="1"/>
        </xdr:cNvSpPr>
      </xdr:nvSpPr>
      <xdr:spPr bwMode="auto">
        <a:xfrm>
          <a:off x="4286250" y="714375"/>
          <a:ext cx="0" cy="1114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6</xdr:row>
      <xdr:rowOff>9525</xdr:rowOff>
    </xdr:from>
    <xdr:to>
      <xdr:col>22</xdr:col>
      <xdr:colOff>0</xdr:colOff>
      <xdr:row>15</xdr:row>
      <xdr:rowOff>19050</xdr:rowOff>
    </xdr:to>
    <xdr:sp macro="" textlink="">
      <xdr:nvSpPr>
        <xdr:cNvPr id="8195" name="Line 3"/>
        <xdr:cNvSpPr>
          <a:spLocks noChangeShapeType="1"/>
        </xdr:cNvSpPr>
      </xdr:nvSpPr>
      <xdr:spPr bwMode="auto">
        <a:xfrm>
          <a:off x="4610100" y="714375"/>
          <a:ext cx="0" cy="108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6</xdr:row>
      <xdr:rowOff>19050</xdr:rowOff>
    </xdr:from>
    <xdr:to>
      <xdr:col>29</xdr:col>
      <xdr:colOff>0</xdr:colOff>
      <xdr:row>15</xdr:row>
      <xdr:rowOff>85725</xdr:rowOff>
    </xdr:to>
    <xdr:sp macro="" textlink="">
      <xdr:nvSpPr>
        <xdr:cNvPr id="8196" name="Line 4"/>
        <xdr:cNvSpPr>
          <a:spLocks noChangeShapeType="1"/>
        </xdr:cNvSpPr>
      </xdr:nvSpPr>
      <xdr:spPr bwMode="auto">
        <a:xfrm>
          <a:off x="5762625" y="723900"/>
          <a:ext cx="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0</xdr:colOff>
      <xdr:row>9</xdr:row>
      <xdr:rowOff>19050</xdr:rowOff>
    </xdr:from>
    <xdr:to>
      <xdr:col>34</xdr:col>
      <xdr:colOff>0</xdr:colOff>
      <xdr:row>16</xdr:row>
      <xdr:rowOff>114300</xdr:rowOff>
    </xdr:to>
    <xdr:sp macro="" textlink="">
      <xdr:nvSpPr>
        <xdr:cNvPr id="8197" name="Line 5"/>
        <xdr:cNvSpPr>
          <a:spLocks noChangeShapeType="1"/>
        </xdr:cNvSpPr>
      </xdr:nvSpPr>
      <xdr:spPr bwMode="auto">
        <a:xfrm>
          <a:off x="6667500" y="1066800"/>
          <a:ext cx="0" cy="981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0</xdr:colOff>
      <xdr:row>6</xdr:row>
      <xdr:rowOff>9525</xdr:rowOff>
    </xdr:from>
    <xdr:to>
      <xdr:col>38</xdr:col>
      <xdr:colOff>0</xdr:colOff>
      <xdr:row>15</xdr:row>
      <xdr:rowOff>114300</xdr:rowOff>
    </xdr:to>
    <xdr:sp macro="" textlink="">
      <xdr:nvSpPr>
        <xdr:cNvPr id="8198" name="Line 6"/>
        <xdr:cNvSpPr>
          <a:spLocks noChangeShapeType="1"/>
        </xdr:cNvSpPr>
      </xdr:nvSpPr>
      <xdr:spPr bwMode="auto">
        <a:xfrm>
          <a:off x="7353300" y="714375"/>
          <a:ext cx="0" cy="1181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</xdr:row>
      <xdr:rowOff>0</xdr:rowOff>
    </xdr:from>
    <xdr:to>
      <xdr:col>42</xdr:col>
      <xdr:colOff>0</xdr:colOff>
      <xdr:row>15</xdr:row>
      <xdr:rowOff>47625</xdr:rowOff>
    </xdr:to>
    <xdr:sp macro="" textlink="">
      <xdr:nvSpPr>
        <xdr:cNvPr id="8199" name="Line 7"/>
        <xdr:cNvSpPr>
          <a:spLocks noChangeShapeType="1"/>
        </xdr:cNvSpPr>
      </xdr:nvSpPr>
      <xdr:spPr bwMode="auto">
        <a:xfrm>
          <a:off x="8077200" y="704850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6</xdr:row>
      <xdr:rowOff>9525</xdr:rowOff>
    </xdr:from>
    <xdr:to>
      <xdr:col>40</xdr:col>
      <xdr:colOff>0</xdr:colOff>
      <xdr:row>15</xdr:row>
      <xdr:rowOff>57150</xdr:rowOff>
    </xdr:to>
    <xdr:sp macro="" textlink="">
      <xdr:nvSpPr>
        <xdr:cNvPr id="8200" name="Line 8"/>
        <xdr:cNvSpPr>
          <a:spLocks noChangeShapeType="1"/>
        </xdr:cNvSpPr>
      </xdr:nvSpPr>
      <xdr:spPr bwMode="auto">
        <a:xfrm>
          <a:off x="7715250" y="714375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5</xdr:col>
      <xdr:colOff>0</xdr:colOff>
      <xdr:row>19</xdr:row>
      <xdr:rowOff>19050</xdr:rowOff>
    </xdr:to>
    <xdr:sp macro="" textlink="">
      <xdr:nvSpPr>
        <xdr:cNvPr id="9217" name="Line 1"/>
        <xdr:cNvSpPr>
          <a:spLocks noChangeShapeType="1"/>
        </xdr:cNvSpPr>
      </xdr:nvSpPr>
      <xdr:spPr bwMode="auto">
        <a:xfrm>
          <a:off x="1743075" y="857250"/>
          <a:ext cx="0" cy="1752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6</xdr:row>
      <xdr:rowOff>38100</xdr:rowOff>
    </xdr:from>
    <xdr:to>
      <xdr:col>7</xdr:col>
      <xdr:colOff>0</xdr:colOff>
      <xdr:row>19</xdr:row>
      <xdr:rowOff>57150</xdr:rowOff>
    </xdr:to>
    <xdr:sp macro="" textlink="">
      <xdr:nvSpPr>
        <xdr:cNvPr id="9218" name="Line 2"/>
        <xdr:cNvSpPr>
          <a:spLocks noChangeShapeType="1"/>
        </xdr:cNvSpPr>
      </xdr:nvSpPr>
      <xdr:spPr bwMode="auto">
        <a:xfrm>
          <a:off x="2181225" y="895350"/>
          <a:ext cx="0" cy="1752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</xdr:row>
      <xdr:rowOff>38100</xdr:rowOff>
    </xdr:from>
    <xdr:to>
      <xdr:col>9</xdr:col>
      <xdr:colOff>0</xdr:colOff>
      <xdr:row>19</xdr:row>
      <xdr:rowOff>57150</xdr:rowOff>
    </xdr:to>
    <xdr:sp macro="" textlink="">
      <xdr:nvSpPr>
        <xdr:cNvPr id="9219" name="Line 3"/>
        <xdr:cNvSpPr>
          <a:spLocks noChangeShapeType="1"/>
        </xdr:cNvSpPr>
      </xdr:nvSpPr>
      <xdr:spPr bwMode="auto">
        <a:xfrm>
          <a:off x="2619375" y="895350"/>
          <a:ext cx="0" cy="1752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6</xdr:row>
      <xdr:rowOff>19050</xdr:rowOff>
    </xdr:from>
    <xdr:to>
      <xdr:col>11</xdr:col>
      <xdr:colOff>0</xdr:colOff>
      <xdr:row>19</xdr:row>
      <xdr:rowOff>38100</xdr:rowOff>
    </xdr:to>
    <xdr:sp macro="" textlink="">
      <xdr:nvSpPr>
        <xdr:cNvPr id="9220" name="Line 4"/>
        <xdr:cNvSpPr>
          <a:spLocks noChangeShapeType="1"/>
        </xdr:cNvSpPr>
      </xdr:nvSpPr>
      <xdr:spPr bwMode="auto">
        <a:xfrm>
          <a:off x="3057525" y="876300"/>
          <a:ext cx="0" cy="1752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6</xdr:row>
      <xdr:rowOff>66675</xdr:rowOff>
    </xdr:from>
    <xdr:to>
      <xdr:col>13</xdr:col>
      <xdr:colOff>0</xdr:colOff>
      <xdr:row>19</xdr:row>
      <xdr:rowOff>85725</xdr:rowOff>
    </xdr:to>
    <xdr:sp macro="" textlink="">
      <xdr:nvSpPr>
        <xdr:cNvPr id="9221" name="Line 5"/>
        <xdr:cNvSpPr>
          <a:spLocks noChangeShapeType="1"/>
        </xdr:cNvSpPr>
      </xdr:nvSpPr>
      <xdr:spPr bwMode="auto">
        <a:xfrm>
          <a:off x="3495675" y="923925"/>
          <a:ext cx="0" cy="1752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6</xdr:row>
      <xdr:rowOff>47625</xdr:rowOff>
    </xdr:from>
    <xdr:to>
      <xdr:col>15</xdr:col>
      <xdr:colOff>0</xdr:colOff>
      <xdr:row>19</xdr:row>
      <xdr:rowOff>66675</xdr:rowOff>
    </xdr:to>
    <xdr:sp macro="" textlink="">
      <xdr:nvSpPr>
        <xdr:cNvPr id="9222" name="Line 6"/>
        <xdr:cNvSpPr>
          <a:spLocks noChangeShapeType="1"/>
        </xdr:cNvSpPr>
      </xdr:nvSpPr>
      <xdr:spPr bwMode="auto">
        <a:xfrm>
          <a:off x="3933825" y="904875"/>
          <a:ext cx="0" cy="1752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6</xdr:row>
      <xdr:rowOff>66675</xdr:rowOff>
    </xdr:from>
    <xdr:to>
      <xdr:col>17</xdr:col>
      <xdr:colOff>0</xdr:colOff>
      <xdr:row>19</xdr:row>
      <xdr:rowOff>85725</xdr:rowOff>
    </xdr:to>
    <xdr:sp macro="" textlink="">
      <xdr:nvSpPr>
        <xdr:cNvPr id="9223" name="Line 7"/>
        <xdr:cNvSpPr>
          <a:spLocks noChangeShapeType="1"/>
        </xdr:cNvSpPr>
      </xdr:nvSpPr>
      <xdr:spPr bwMode="auto">
        <a:xfrm>
          <a:off x="4371975" y="923925"/>
          <a:ext cx="0" cy="1752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19</xdr:row>
      <xdr:rowOff>95250</xdr:rowOff>
    </xdr:to>
    <xdr:sp macro="" textlink="">
      <xdr:nvSpPr>
        <xdr:cNvPr id="9224" name="Line 8"/>
        <xdr:cNvSpPr>
          <a:spLocks noChangeShapeType="1"/>
        </xdr:cNvSpPr>
      </xdr:nvSpPr>
      <xdr:spPr bwMode="auto">
        <a:xfrm>
          <a:off x="4810125" y="933450"/>
          <a:ext cx="0" cy="1752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6</xdr:row>
      <xdr:rowOff>47625</xdr:rowOff>
    </xdr:from>
    <xdr:to>
      <xdr:col>25</xdr:col>
      <xdr:colOff>0</xdr:colOff>
      <xdr:row>19</xdr:row>
      <xdr:rowOff>66675</xdr:rowOff>
    </xdr:to>
    <xdr:sp macro="" textlink="">
      <xdr:nvSpPr>
        <xdr:cNvPr id="9225" name="Line 9"/>
        <xdr:cNvSpPr>
          <a:spLocks noChangeShapeType="1"/>
        </xdr:cNvSpPr>
      </xdr:nvSpPr>
      <xdr:spPr bwMode="auto">
        <a:xfrm>
          <a:off x="6124575" y="904875"/>
          <a:ext cx="0" cy="1752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0</xdr:colOff>
      <xdr:row>7</xdr:row>
      <xdr:rowOff>0</xdr:rowOff>
    </xdr:from>
    <xdr:to>
      <xdr:col>23</xdr:col>
      <xdr:colOff>0</xdr:colOff>
      <xdr:row>19</xdr:row>
      <xdr:rowOff>95250</xdr:rowOff>
    </xdr:to>
    <xdr:sp macro="" textlink="">
      <xdr:nvSpPr>
        <xdr:cNvPr id="9226" name="Line 10"/>
        <xdr:cNvSpPr>
          <a:spLocks noChangeShapeType="1"/>
        </xdr:cNvSpPr>
      </xdr:nvSpPr>
      <xdr:spPr bwMode="auto">
        <a:xfrm>
          <a:off x="5686425" y="933450"/>
          <a:ext cx="0" cy="1752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7</xdr:row>
      <xdr:rowOff>9525</xdr:rowOff>
    </xdr:from>
    <xdr:to>
      <xdr:col>21</xdr:col>
      <xdr:colOff>0</xdr:colOff>
      <xdr:row>19</xdr:row>
      <xdr:rowOff>104775</xdr:rowOff>
    </xdr:to>
    <xdr:sp macro="" textlink="">
      <xdr:nvSpPr>
        <xdr:cNvPr id="9227" name="Line 11"/>
        <xdr:cNvSpPr>
          <a:spLocks noChangeShapeType="1"/>
        </xdr:cNvSpPr>
      </xdr:nvSpPr>
      <xdr:spPr bwMode="auto">
        <a:xfrm>
          <a:off x="5248275" y="942975"/>
          <a:ext cx="0" cy="1752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6</xdr:row>
      <xdr:rowOff>66675</xdr:rowOff>
    </xdr:from>
    <xdr:to>
      <xdr:col>27</xdr:col>
      <xdr:colOff>0</xdr:colOff>
      <xdr:row>19</xdr:row>
      <xdr:rowOff>85725</xdr:rowOff>
    </xdr:to>
    <xdr:sp macro="" textlink="">
      <xdr:nvSpPr>
        <xdr:cNvPr id="9228" name="Line 12"/>
        <xdr:cNvSpPr>
          <a:spLocks noChangeShapeType="1"/>
        </xdr:cNvSpPr>
      </xdr:nvSpPr>
      <xdr:spPr bwMode="auto">
        <a:xfrm>
          <a:off x="6562725" y="923925"/>
          <a:ext cx="0" cy="1752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6</xdr:row>
      <xdr:rowOff>57150</xdr:rowOff>
    </xdr:from>
    <xdr:to>
      <xdr:col>29</xdr:col>
      <xdr:colOff>0</xdr:colOff>
      <xdr:row>19</xdr:row>
      <xdr:rowOff>76200</xdr:rowOff>
    </xdr:to>
    <xdr:sp macro="" textlink="">
      <xdr:nvSpPr>
        <xdr:cNvPr id="9229" name="Line 13"/>
        <xdr:cNvSpPr>
          <a:spLocks noChangeShapeType="1"/>
        </xdr:cNvSpPr>
      </xdr:nvSpPr>
      <xdr:spPr bwMode="auto">
        <a:xfrm>
          <a:off x="7000875" y="914400"/>
          <a:ext cx="0" cy="1752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0</xdr:colOff>
      <xdr:row>6</xdr:row>
      <xdr:rowOff>66675</xdr:rowOff>
    </xdr:from>
    <xdr:to>
      <xdr:col>35</xdr:col>
      <xdr:colOff>0</xdr:colOff>
      <xdr:row>19</xdr:row>
      <xdr:rowOff>85725</xdr:rowOff>
    </xdr:to>
    <xdr:sp macro="" textlink="">
      <xdr:nvSpPr>
        <xdr:cNvPr id="9230" name="Line 14"/>
        <xdr:cNvSpPr>
          <a:spLocks noChangeShapeType="1"/>
        </xdr:cNvSpPr>
      </xdr:nvSpPr>
      <xdr:spPr bwMode="auto">
        <a:xfrm>
          <a:off x="8315325" y="923925"/>
          <a:ext cx="0" cy="1752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0</xdr:colOff>
      <xdr:row>6</xdr:row>
      <xdr:rowOff>66675</xdr:rowOff>
    </xdr:from>
    <xdr:to>
      <xdr:col>33</xdr:col>
      <xdr:colOff>0</xdr:colOff>
      <xdr:row>19</xdr:row>
      <xdr:rowOff>85725</xdr:rowOff>
    </xdr:to>
    <xdr:sp macro="" textlink="">
      <xdr:nvSpPr>
        <xdr:cNvPr id="9231" name="Line 15"/>
        <xdr:cNvSpPr>
          <a:spLocks noChangeShapeType="1"/>
        </xdr:cNvSpPr>
      </xdr:nvSpPr>
      <xdr:spPr bwMode="auto">
        <a:xfrm>
          <a:off x="7877175" y="923925"/>
          <a:ext cx="0" cy="1752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6</xdr:row>
      <xdr:rowOff>47625</xdr:rowOff>
    </xdr:from>
    <xdr:to>
      <xdr:col>31</xdr:col>
      <xdr:colOff>0</xdr:colOff>
      <xdr:row>19</xdr:row>
      <xdr:rowOff>66675</xdr:rowOff>
    </xdr:to>
    <xdr:sp macro="" textlink="">
      <xdr:nvSpPr>
        <xdr:cNvPr id="9232" name="Line 16"/>
        <xdr:cNvSpPr>
          <a:spLocks noChangeShapeType="1"/>
        </xdr:cNvSpPr>
      </xdr:nvSpPr>
      <xdr:spPr bwMode="auto">
        <a:xfrm>
          <a:off x="7439025" y="904875"/>
          <a:ext cx="0" cy="1752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47625</xdr:rowOff>
    </xdr:from>
    <xdr:to>
      <xdr:col>4</xdr:col>
      <xdr:colOff>0</xdr:colOff>
      <xdr:row>12</xdr:row>
      <xdr:rowOff>95250</xdr:rowOff>
    </xdr:to>
    <xdr:sp macro="" textlink="">
      <xdr:nvSpPr>
        <xdr:cNvPr id="10241" name="Line 1"/>
        <xdr:cNvSpPr>
          <a:spLocks noChangeShapeType="1"/>
        </xdr:cNvSpPr>
      </xdr:nvSpPr>
      <xdr:spPr bwMode="auto">
        <a:xfrm flipV="1">
          <a:off x="1476375" y="1295400"/>
          <a:ext cx="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6</xdr:row>
      <xdr:rowOff>0</xdr:rowOff>
    </xdr:from>
    <xdr:to>
      <xdr:col>15</xdr:col>
      <xdr:colOff>0</xdr:colOff>
      <xdr:row>15</xdr:row>
      <xdr:rowOff>0</xdr:rowOff>
    </xdr:to>
    <xdr:sp macro="" textlink="">
      <xdr:nvSpPr>
        <xdr:cNvPr id="10242" name="Line 2"/>
        <xdr:cNvSpPr>
          <a:spLocks noChangeShapeType="1"/>
        </xdr:cNvSpPr>
      </xdr:nvSpPr>
      <xdr:spPr bwMode="auto">
        <a:xfrm flipV="1">
          <a:off x="3905250" y="723900"/>
          <a:ext cx="0" cy="1209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4</xdr:col>
      <xdr:colOff>0</xdr:colOff>
      <xdr:row>15</xdr:row>
      <xdr:rowOff>38100</xdr:rowOff>
    </xdr:to>
    <xdr:sp macro="" textlink="">
      <xdr:nvSpPr>
        <xdr:cNvPr id="11265" name="Line 1"/>
        <xdr:cNvSpPr>
          <a:spLocks noChangeShapeType="1"/>
        </xdr:cNvSpPr>
      </xdr:nvSpPr>
      <xdr:spPr bwMode="auto">
        <a:xfrm flipV="1">
          <a:off x="1238250" y="723900"/>
          <a:ext cx="0" cy="1114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6</xdr:row>
      <xdr:rowOff>9525</xdr:rowOff>
    </xdr:from>
    <xdr:to>
      <xdr:col>17</xdr:col>
      <xdr:colOff>0</xdr:colOff>
      <xdr:row>15</xdr:row>
      <xdr:rowOff>47625</xdr:rowOff>
    </xdr:to>
    <xdr:sp macro="" textlink="">
      <xdr:nvSpPr>
        <xdr:cNvPr id="11266" name="Line 2"/>
        <xdr:cNvSpPr>
          <a:spLocks noChangeShapeType="1"/>
        </xdr:cNvSpPr>
      </xdr:nvSpPr>
      <xdr:spPr bwMode="auto">
        <a:xfrm flipV="1">
          <a:off x="3400425" y="733425"/>
          <a:ext cx="0" cy="1114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6</xdr:row>
      <xdr:rowOff>9525</xdr:rowOff>
    </xdr:from>
    <xdr:to>
      <xdr:col>20</xdr:col>
      <xdr:colOff>0</xdr:colOff>
      <xdr:row>15</xdr:row>
      <xdr:rowOff>47625</xdr:rowOff>
    </xdr:to>
    <xdr:sp macro="" textlink="">
      <xdr:nvSpPr>
        <xdr:cNvPr id="11267" name="Line 3"/>
        <xdr:cNvSpPr>
          <a:spLocks noChangeShapeType="1"/>
        </xdr:cNvSpPr>
      </xdr:nvSpPr>
      <xdr:spPr bwMode="auto">
        <a:xfrm flipV="1">
          <a:off x="3962400" y="733425"/>
          <a:ext cx="0" cy="1114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5</xdr:row>
      <xdr:rowOff>95250</xdr:rowOff>
    </xdr:from>
    <xdr:to>
      <xdr:col>22</xdr:col>
      <xdr:colOff>0</xdr:colOff>
      <xdr:row>15</xdr:row>
      <xdr:rowOff>19050</xdr:rowOff>
    </xdr:to>
    <xdr:sp macro="" textlink="">
      <xdr:nvSpPr>
        <xdr:cNvPr id="11268" name="Line 4"/>
        <xdr:cNvSpPr>
          <a:spLocks noChangeShapeType="1"/>
        </xdr:cNvSpPr>
      </xdr:nvSpPr>
      <xdr:spPr bwMode="auto">
        <a:xfrm flipV="1">
          <a:off x="4314825" y="704850"/>
          <a:ext cx="0" cy="1114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161925</xdr:colOff>
      <xdr:row>6</xdr:row>
      <xdr:rowOff>0</xdr:rowOff>
    </xdr:from>
    <xdr:to>
      <xdr:col>26</xdr:col>
      <xdr:colOff>161925</xdr:colOff>
      <xdr:row>28</xdr:row>
      <xdr:rowOff>0</xdr:rowOff>
    </xdr:to>
    <xdr:sp macro="" textlink="">
      <xdr:nvSpPr>
        <xdr:cNvPr id="11269" name="Line 5"/>
        <xdr:cNvSpPr>
          <a:spLocks noChangeShapeType="1"/>
        </xdr:cNvSpPr>
      </xdr:nvSpPr>
      <xdr:spPr bwMode="auto">
        <a:xfrm>
          <a:off x="5095875" y="723900"/>
          <a:ext cx="0" cy="3057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161925</xdr:colOff>
      <xdr:row>27</xdr:row>
      <xdr:rowOff>133350</xdr:rowOff>
    </xdr:from>
    <xdr:to>
      <xdr:col>26</xdr:col>
      <xdr:colOff>161925</xdr:colOff>
      <xdr:row>36</xdr:row>
      <xdr:rowOff>9525</xdr:rowOff>
    </xdr:to>
    <xdr:sp macro="" textlink="">
      <xdr:nvSpPr>
        <xdr:cNvPr id="11270" name="Line 6"/>
        <xdr:cNvSpPr>
          <a:spLocks noChangeShapeType="1"/>
        </xdr:cNvSpPr>
      </xdr:nvSpPr>
      <xdr:spPr bwMode="auto">
        <a:xfrm>
          <a:off x="5095875" y="3762375"/>
          <a:ext cx="0" cy="1247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</xdr:row>
      <xdr:rowOff>104775</xdr:rowOff>
    </xdr:from>
    <xdr:to>
      <xdr:col>40</xdr:col>
      <xdr:colOff>0</xdr:colOff>
      <xdr:row>15</xdr:row>
      <xdr:rowOff>28575</xdr:rowOff>
    </xdr:to>
    <xdr:sp macro="" textlink="">
      <xdr:nvSpPr>
        <xdr:cNvPr id="11271" name="Line 7"/>
        <xdr:cNvSpPr>
          <a:spLocks noChangeShapeType="1"/>
        </xdr:cNvSpPr>
      </xdr:nvSpPr>
      <xdr:spPr bwMode="auto">
        <a:xfrm flipV="1">
          <a:off x="7277100" y="714375"/>
          <a:ext cx="0" cy="1114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</xdr:row>
      <xdr:rowOff>0</xdr:rowOff>
    </xdr:from>
    <xdr:to>
      <xdr:col>42</xdr:col>
      <xdr:colOff>0</xdr:colOff>
      <xdr:row>15</xdr:row>
      <xdr:rowOff>38100</xdr:rowOff>
    </xdr:to>
    <xdr:sp macro="" textlink="">
      <xdr:nvSpPr>
        <xdr:cNvPr id="11272" name="Line 8"/>
        <xdr:cNvSpPr>
          <a:spLocks noChangeShapeType="1"/>
        </xdr:cNvSpPr>
      </xdr:nvSpPr>
      <xdr:spPr bwMode="auto">
        <a:xfrm flipV="1">
          <a:off x="7610475" y="723900"/>
          <a:ext cx="0" cy="1114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6</xdr:row>
      <xdr:rowOff>0</xdr:rowOff>
    </xdr:from>
    <xdr:to>
      <xdr:col>44</xdr:col>
      <xdr:colOff>0</xdr:colOff>
      <xdr:row>15</xdr:row>
      <xdr:rowOff>0</xdr:rowOff>
    </xdr:to>
    <xdr:sp macro="" textlink="">
      <xdr:nvSpPr>
        <xdr:cNvPr id="11273" name="Line 9"/>
        <xdr:cNvSpPr>
          <a:spLocks noChangeShapeType="1"/>
        </xdr:cNvSpPr>
      </xdr:nvSpPr>
      <xdr:spPr bwMode="auto">
        <a:xfrm>
          <a:off x="7943850" y="723900"/>
          <a:ext cx="0" cy="1076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5</xdr:col>
      <xdr:colOff>0</xdr:colOff>
      <xdr:row>17</xdr:row>
      <xdr:rowOff>38100</xdr:rowOff>
    </xdr:to>
    <xdr:sp macro="" textlink="">
      <xdr:nvSpPr>
        <xdr:cNvPr id="12289" name="Line 1"/>
        <xdr:cNvSpPr>
          <a:spLocks noChangeShapeType="1"/>
        </xdr:cNvSpPr>
      </xdr:nvSpPr>
      <xdr:spPr bwMode="auto">
        <a:xfrm>
          <a:off x="2085975" y="81915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6</xdr:row>
      <xdr:rowOff>9525</xdr:rowOff>
    </xdr:from>
    <xdr:to>
      <xdr:col>7</xdr:col>
      <xdr:colOff>0</xdr:colOff>
      <xdr:row>17</xdr:row>
      <xdr:rowOff>47625</xdr:rowOff>
    </xdr:to>
    <xdr:sp macro="" textlink="">
      <xdr:nvSpPr>
        <xdr:cNvPr id="12290" name="Line 2"/>
        <xdr:cNvSpPr>
          <a:spLocks noChangeShapeType="1"/>
        </xdr:cNvSpPr>
      </xdr:nvSpPr>
      <xdr:spPr bwMode="auto">
        <a:xfrm>
          <a:off x="2524125" y="828675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6</xdr:row>
      <xdr:rowOff>38100</xdr:rowOff>
    </xdr:from>
    <xdr:to>
      <xdr:col>11</xdr:col>
      <xdr:colOff>0</xdr:colOff>
      <xdr:row>17</xdr:row>
      <xdr:rowOff>76200</xdr:rowOff>
    </xdr:to>
    <xdr:sp macro="" textlink="">
      <xdr:nvSpPr>
        <xdr:cNvPr id="12291" name="Line 3"/>
        <xdr:cNvSpPr>
          <a:spLocks noChangeShapeType="1"/>
        </xdr:cNvSpPr>
      </xdr:nvSpPr>
      <xdr:spPr bwMode="auto">
        <a:xfrm>
          <a:off x="3400425" y="85725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</xdr:row>
      <xdr:rowOff>28575</xdr:rowOff>
    </xdr:from>
    <xdr:to>
      <xdr:col>9</xdr:col>
      <xdr:colOff>0</xdr:colOff>
      <xdr:row>17</xdr:row>
      <xdr:rowOff>66675</xdr:rowOff>
    </xdr:to>
    <xdr:sp macro="" textlink="">
      <xdr:nvSpPr>
        <xdr:cNvPr id="12292" name="Line 4"/>
        <xdr:cNvSpPr>
          <a:spLocks noChangeShapeType="1"/>
        </xdr:cNvSpPr>
      </xdr:nvSpPr>
      <xdr:spPr bwMode="auto">
        <a:xfrm>
          <a:off x="2962275" y="847725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6</xdr:row>
      <xdr:rowOff>57150</xdr:rowOff>
    </xdr:from>
    <xdr:to>
      <xdr:col>15</xdr:col>
      <xdr:colOff>0</xdr:colOff>
      <xdr:row>17</xdr:row>
      <xdr:rowOff>95250</xdr:rowOff>
    </xdr:to>
    <xdr:sp macro="" textlink="">
      <xdr:nvSpPr>
        <xdr:cNvPr id="12293" name="Line 5"/>
        <xdr:cNvSpPr>
          <a:spLocks noChangeShapeType="1"/>
        </xdr:cNvSpPr>
      </xdr:nvSpPr>
      <xdr:spPr bwMode="auto">
        <a:xfrm>
          <a:off x="4295775" y="87630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6</xdr:row>
      <xdr:rowOff>66675</xdr:rowOff>
    </xdr:from>
    <xdr:to>
      <xdr:col>13</xdr:col>
      <xdr:colOff>0</xdr:colOff>
      <xdr:row>17</xdr:row>
      <xdr:rowOff>104775</xdr:rowOff>
    </xdr:to>
    <xdr:sp macro="" textlink="">
      <xdr:nvSpPr>
        <xdr:cNvPr id="12294" name="Line 6"/>
        <xdr:cNvSpPr>
          <a:spLocks noChangeShapeType="1"/>
        </xdr:cNvSpPr>
      </xdr:nvSpPr>
      <xdr:spPr bwMode="auto">
        <a:xfrm>
          <a:off x="3857625" y="885825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7</xdr:row>
      <xdr:rowOff>0</xdr:rowOff>
    </xdr:from>
    <xdr:to>
      <xdr:col>21</xdr:col>
      <xdr:colOff>0</xdr:colOff>
      <xdr:row>17</xdr:row>
      <xdr:rowOff>114300</xdr:rowOff>
    </xdr:to>
    <xdr:sp macro="" textlink="">
      <xdr:nvSpPr>
        <xdr:cNvPr id="12295" name="Line 7"/>
        <xdr:cNvSpPr>
          <a:spLocks noChangeShapeType="1"/>
        </xdr:cNvSpPr>
      </xdr:nvSpPr>
      <xdr:spPr bwMode="auto">
        <a:xfrm>
          <a:off x="5610225" y="89535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0</xdr:colOff>
      <xdr:row>6</xdr:row>
      <xdr:rowOff>47625</xdr:rowOff>
    </xdr:from>
    <xdr:to>
      <xdr:col>23</xdr:col>
      <xdr:colOff>0</xdr:colOff>
      <xdr:row>17</xdr:row>
      <xdr:rowOff>85725</xdr:rowOff>
    </xdr:to>
    <xdr:sp macro="" textlink="">
      <xdr:nvSpPr>
        <xdr:cNvPr id="12296" name="Line 8"/>
        <xdr:cNvSpPr>
          <a:spLocks noChangeShapeType="1"/>
        </xdr:cNvSpPr>
      </xdr:nvSpPr>
      <xdr:spPr bwMode="auto">
        <a:xfrm>
          <a:off x="6048375" y="866775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7</xdr:row>
      <xdr:rowOff>9525</xdr:rowOff>
    </xdr:from>
    <xdr:to>
      <xdr:col>17</xdr:col>
      <xdr:colOff>0</xdr:colOff>
      <xdr:row>17</xdr:row>
      <xdr:rowOff>123825</xdr:rowOff>
    </xdr:to>
    <xdr:sp macro="" textlink="">
      <xdr:nvSpPr>
        <xdr:cNvPr id="12297" name="Line 9"/>
        <xdr:cNvSpPr>
          <a:spLocks noChangeShapeType="1"/>
        </xdr:cNvSpPr>
      </xdr:nvSpPr>
      <xdr:spPr bwMode="auto">
        <a:xfrm>
          <a:off x="4733925" y="904875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6</xdr:row>
      <xdr:rowOff>57150</xdr:rowOff>
    </xdr:from>
    <xdr:to>
      <xdr:col>25</xdr:col>
      <xdr:colOff>0</xdr:colOff>
      <xdr:row>17</xdr:row>
      <xdr:rowOff>95250</xdr:rowOff>
    </xdr:to>
    <xdr:sp macro="" textlink="">
      <xdr:nvSpPr>
        <xdr:cNvPr id="12298" name="Line 10"/>
        <xdr:cNvSpPr>
          <a:spLocks noChangeShapeType="1"/>
        </xdr:cNvSpPr>
      </xdr:nvSpPr>
      <xdr:spPr bwMode="auto">
        <a:xfrm>
          <a:off x="6486525" y="87630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6</xdr:row>
      <xdr:rowOff>38100</xdr:rowOff>
    </xdr:from>
    <xdr:to>
      <xdr:col>19</xdr:col>
      <xdr:colOff>0</xdr:colOff>
      <xdr:row>17</xdr:row>
      <xdr:rowOff>76200</xdr:rowOff>
    </xdr:to>
    <xdr:sp macro="" textlink="">
      <xdr:nvSpPr>
        <xdr:cNvPr id="12299" name="Line 11"/>
        <xdr:cNvSpPr>
          <a:spLocks noChangeShapeType="1"/>
        </xdr:cNvSpPr>
      </xdr:nvSpPr>
      <xdr:spPr bwMode="auto">
        <a:xfrm>
          <a:off x="5172075" y="85725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6</xdr:row>
      <xdr:rowOff>66675</xdr:rowOff>
    </xdr:from>
    <xdr:to>
      <xdr:col>27</xdr:col>
      <xdr:colOff>0</xdr:colOff>
      <xdr:row>17</xdr:row>
      <xdr:rowOff>104775</xdr:rowOff>
    </xdr:to>
    <xdr:sp macro="" textlink="">
      <xdr:nvSpPr>
        <xdr:cNvPr id="12300" name="Line 12"/>
        <xdr:cNvSpPr>
          <a:spLocks noChangeShapeType="1"/>
        </xdr:cNvSpPr>
      </xdr:nvSpPr>
      <xdr:spPr bwMode="auto">
        <a:xfrm>
          <a:off x="6924675" y="885825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6</xdr:row>
      <xdr:rowOff>66675</xdr:rowOff>
    </xdr:from>
    <xdr:to>
      <xdr:col>29</xdr:col>
      <xdr:colOff>0</xdr:colOff>
      <xdr:row>17</xdr:row>
      <xdr:rowOff>104775</xdr:rowOff>
    </xdr:to>
    <xdr:sp macro="" textlink="">
      <xdr:nvSpPr>
        <xdr:cNvPr id="12301" name="Line 13"/>
        <xdr:cNvSpPr>
          <a:spLocks noChangeShapeType="1"/>
        </xdr:cNvSpPr>
      </xdr:nvSpPr>
      <xdr:spPr bwMode="auto">
        <a:xfrm>
          <a:off x="7362825" y="885825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7</xdr:row>
      <xdr:rowOff>9525</xdr:rowOff>
    </xdr:from>
    <xdr:to>
      <xdr:col>31</xdr:col>
      <xdr:colOff>0</xdr:colOff>
      <xdr:row>17</xdr:row>
      <xdr:rowOff>123825</xdr:rowOff>
    </xdr:to>
    <xdr:sp macro="" textlink="">
      <xdr:nvSpPr>
        <xdr:cNvPr id="12302" name="Line 14"/>
        <xdr:cNvSpPr>
          <a:spLocks noChangeShapeType="1"/>
        </xdr:cNvSpPr>
      </xdr:nvSpPr>
      <xdr:spPr bwMode="auto">
        <a:xfrm>
          <a:off x="7800975" y="904875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0</xdr:colOff>
      <xdr:row>6</xdr:row>
      <xdr:rowOff>66675</xdr:rowOff>
    </xdr:from>
    <xdr:to>
      <xdr:col>33</xdr:col>
      <xdr:colOff>0</xdr:colOff>
      <xdr:row>17</xdr:row>
      <xdr:rowOff>104775</xdr:rowOff>
    </xdr:to>
    <xdr:sp macro="" textlink="">
      <xdr:nvSpPr>
        <xdr:cNvPr id="12303" name="Line 15"/>
        <xdr:cNvSpPr>
          <a:spLocks noChangeShapeType="1"/>
        </xdr:cNvSpPr>
      </xdr:nvSpPr>
      <xdr:spPr bwMode="auto">
        <a:xfrm>
          <a:off x="8239125" y="885825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0</xdr:colOff>
      <xdr:row>6</xdr:row>
      <xdr:rowOff>66675</xdr:rowOff>
    </xdr:from>
    <xdr:to>
      <xdr:col>35</xdr:col>
      <xdr:colOff>0</xdr:colOff>
      <xdr:row>17</xdr:row>
      <xdr:rowOff>104775</xdr:rowOff>
    </xdr:to>
    <xdr:sp macro="" textlink="">
      <xdr:nvSpPr>
        <xdr:cNvPr id="12304" name="Line 16"/>
        <xdr:cNvSpPr>
          <a:spLocks noChangeShapeType="1"/>
        </xdr:cNvSpPr>
      </xdr:nvSpPr>
      <xdr:spPr bwMode="auto">
        <a:xfrm>
          <a:off x="8658225" y="885825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93</xdr:row>
      <xdr:rowOff>28575</xdr:rowOff>
    </xdr:from>
    <xdr:to>
      <xdr:col>8</xdr:col>
      <xdr:colOff>152400</xdr:colOff>
      <xdr:row>97</xdr:row>
      <xdr:rowOff>47625</xdr:rowOff>
    </xdr:to>
    <xdr:sp macro="" textlink="">
      <xdr:nvSpPr>
        <xdr:cNvPr id="19457" name="Rectangle 1"/>
        <xdr:cNvSpPr>
          <a:spLocks noChangeArrowheads="1"/>
        </xdr:cNvSpPr>
      </xdr:nvSpPr>
      <xdr:spPr bwMode="auto">
        <a:xfrm>
          <a:off x="2943225" y="8839200"/>
          <a:ext cx="685800" cy="552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95250</xdr:rowOff>
    </xdr:from>
    <xdr:to>
      <xdr:col>2</xdr:col>
      <xdr:colOff>0</xdr:colOff>
      <xdr:row>11</xdr:row>
      <xdr:rowOff>9525</xdr:rowOff>
    </xdr:to>
    <xdr:sp macro="" textlink="">
      <xdr:nvSpPr>
        <xdr:cNvPr id="17409" name="Line 1"/>
        <xdr:cNvSpPr>
          <a:spLocks noChangeShapeType="1"/>
        </xdr:cNvSpPr>
      </xdr:nvSpPr>
      <xdr:spPr bwMode="auto">
        <a:xfrm>
          <a:off x="1343025" y="676275"/>
          <a:ext cx="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17410" name="Line 2"/>
        <xdr:cNvSpPr>
          <a:spLocks noChangeShapeType="1"/>
        </xdr:cNvSpPr>
      </xdr:nvSpPr>
      <xdr:spPr bwMode="auto">
        <a:xfrm>
          <a:off x="1590675" y="733425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38100</xdr:rowOff>
    </xdr:from>
    <xdr:to>
      <xdr:col>2</xdr:col>
      <xdr:colOff>0</xdr:colOff>
      <xdr:row>11</xdr:row>
      <xdr:rowOff>28575</xdr:rowOff>
    </xdr:to>
    <xdr:sp macro="" textlink="">
      <xdr:nvSpPr>
        <xdr:cNvPr id="18433" name="Line 1"/>
        <xdr:cNvSpPr>
          <a:spLocks noChangeShapeType="1"/>
        </xdr:cNvSpPr>
      </xdr:nvSpPr>
      <xdr:spPr bwMode="auto">
        <a:xfrm>
          <a:off x="1190625" y="8477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6"/>
  <sheetViews>
    <sheetView workbookViewId="0">
      <selection sqref="A1:IV65536"/>
    </sheetView>
  </sheetViews>
  <sheetFormatPr baseColWidth="10" defaultColWidth="16" defaultRowHeight="12.75"/>
  <cols>
    <col min="1" max="1" width="28.796875" style="1150" customWidth="1"/>
    <col min="2" max="2" width="111.796875" style="1151" customWidth="1"/>
    <col min="3" max="3" width="7.796875" style="1150" customWidth="1"/>
    <col min="4" max="16384" width="16" style="1150"/>
  </cols>
  <sheetData>
    <row r="1" spans="1:3">
      <c r="A1" s="3085" t="s">
        <v>225</v>
      </c>
      <c r="B1" s="3085"/>
      <c r="C1" s="3085"/>
    </row>
    <row r="2" spans="1:3">
      <c r="A2" s="3085" t="s">
        <v>226</v>
      </c>
      <c r="B2" s="3085"/>
      <c r="C2" s="3085"/>
    </row>
    <row r="4" spans="1:3">
      <c r="A4" s="3085" t="s">
        <v>215</v>
      </c>
      <c r="B4" s="3085"/>
      <c r="C4" s="3085"/>
    </row>
    <row r="6" spans="1:3">
      <c r="C6" s="1152" t="s">
        <v>233</v>
      </c>
    </row>
    <row r="7" spans="1:3" ht="19.5" customHeight="1">
      <c r="A7" s="1153" t="s">
        <v>234</v>
      </c>
    </row>
    <row r="8" spans="1:3" ht="19.5" customHeight="1">
      <c r="A8" s="1153" t="s">
        <v>235</v>
      </c>
    </row>
    <row r="9" spans="1:3" s="1154" customFormat="1" ht="25.5">
      <c r="A9" s="1154" t="s">
        <v>236</v>
      </c>
      <c r="B9" s="1156" t="s">
        <v>602</v>
      </c>
    </row>
    <row r="10" spans="1:3" s="1154" customFormat="1" ht="25.5">
      <c r="A10" s="1154" t="s">
        <v>301</v>
      </c>
      <c r="B10" s="1156" t="s">
        <v>603</v>
      </c>
    </row>
    <row r="11" spans="1:3" s="1154" customFormat="1" ht="25.5">
      <c r="A11" s="1154" t="s">
        <v>378</v>
      </c>
      <c r="B11" s="1156" t="s">
        <v>604</v>
      </c>
    </row>
    <row r="12" spans="1:3" s="1154" customFormat="1" ht="25.5">
      <c r="A12" s="1154" t="s">
        <v>468</v>
      </c>
      <c r="B12" s="1156" t="s">
        <v>469</v>
      </c>
    </row>
    <row r="13" spans="1:3" s="1154" customFormat="1" ht="38.25">
      <c r="A13" s="1154" t="s">
        <v>491</v>
      </c>
      <c r="B13" s="1156" t="s">
        <v>605</v>
      </c>
    </row>
    <row r="14" spans="1:3" s="1154" customFormat="1" ht="38.25">
      <c r="A14" s="1154" t="s">
        <v>527</v>
      </c>
      <c r="B14" s="1156" t="s">
        <v>1259</v>
      </c>
    </row>
    <row r="15" spans="1:3" s="1154" customFormat="1" ht="25.5">
      <c r="A15" s="1154" t="s">
        <v>532</v>
      </c>
      <c r="B15" s="1156" t="s">
        <v>531</v>
      </c>
    </row>
    <row r="16" spans="1:3" s="1154" customFormat="1" ht="25.5">
      <c r="A16" s="1154" t="s">
        <v>547</v>
      </c>
      <c r="B16" s="1156" t="s">
        <v>1260</v>
      </c>
    </row>
    <row r="17" spans="1:2" s="1154" customFormat="1" ht="25.5">
      <c r="A17" s="1154" t="s">
        <v>595</v>
      </c>
      <c r="B17" s="1156" t="s">
        <v>1261</v>
      </c>
    </row>
    <row r="18" spans="1:2" s="1154" customFormat="1" ht="25.5">
      <c r="A18" s="1154" t="s">
        <v>1294</v>
      </c>
      <c r="B18" s="1156" t="s">
        <v>1262</v>
      </c>
    </row>
    <row r="19" spans="1:2" s="1154" customFormat="1" ht="38.25">
      <c r="A19" s="1154" t="s">
        <v>1334</v>
      </c>
      <c r="B19" s="1156" t="s">
        <v>1263</v>
      </c>
    </row>
    <row r="20" spans="1:2" s="1154" customFormat="1" ht="38.25">
      <c r="A20" s="1154" t="s">
        <v>237</v>
      </c>
      <c r="B20" s="1156" t="s">
        <v>1264</v>
      </c>
    </row>
    <row r="21" spans="1:2" s="1154" customFormat="1" ht="38.25">
      <c r="A21" s="1154" t="s">
        <v>238</v>
      </c>
      <c r="B21" s="1156" t="s">
        <v>1265</v>
      </c>
    </row>
    <row r="22" spans="1:2" s="1154" customFormat="1" ht="38.25">
      <c r="A22" s="1154" t="s">
        <v>1472</v>
      </c>
      <c r="B22" s="1156" t="s">
        <v>1266</v>
      </c>
    </row>
    <row r="23" spans="1:2" s="1154" customFormat="1" ht="38.25">
      <c r="A23" s="1154" t="s">
        <v>239</v>
      </c>
      <c r="B23" s="1156" t="s">
        <v>1267</v>
      </c>
    </row>
    <row r="24" spans="1:2" s="1154" customFormat="1" ht="38.25">
      <c r="A24" s="1154" t="s">
        <v>240</v>
      </c>
      <c r="B24" s="1156" t="s">
        <v>1268</v>
      </c>
    </row>
    <row r="25" spans="1:2" s="1154" customFormat="1" ht="38.25">
      <c r="A25" s="1154" t="s">
        <v>38</v>
      </c>
      <c r="B25" s="1156" t="s">
        <v>1269</v>
      </c>
    </row>
    <row r="26" spans="1:2" s="1154" customFormat="1" ht="25.5">
      <c r="A26" s="1154" t="s">
        <v>241</v>
      </c>
      <c r="B26" s="1156" t="s">
        <v>1270</v>
      </c>
    </row>
    <row r="27" spans="1:2" s="1154" customFormat="1" ht="25.5">
      <c r="A27" s="1154" t="s">
        <v>242</v>
      </c>
      <c r="B27" s="1156" t="s">
        <v>1271</v>
      </c>
    </row>
    <row r="28" spans="1:2" s="1154" customFormat="1" ht="38.25">
      <c r="A28" s="1157" t="s">
        <v>130</v>
      </c>
      <c r="B28" s="1156" t="s">
        <v>1272</v>
      </c>
    </row>
    <row r="29" spans="1:2" s="1154" customFormat="1" ht="38.25">
      <c r="A29" s="1154" t="s">
        <v>243</v>
      </c>
      <c r="B29" s="1156" t="s">
        <v>1273</v>
      </c>
    </row>
    <row r="30" spans="1:2" s="1154" customFormat="1" ht="38.25">
      <c r="A30" s="1154" t="s">
        <v>244</v>
      </c>
      <c r="B30" s="1156" t="s">
        <v>1274</v>
      </c>
    </row>
    <row r="31" spans="1:2" s="1154" customFormat="1" ht="38.25">
      <c r="A31" s="1154" t="s">
        <v>206</v>
      </c>
      <c r="B31" s="1156" t="s">
        <v>1275</v>
      </c>
    </row>
    <row r="32" spans="1:2" s="1154" customFormat="1" ht="25.5">
      <c r="A32" s="1154" t="s">
        <v>209</v>
      </c>
      <c r="B32" s="1156" t="s">
        <v>599</v>
      </c>
    </row>
    <row r="33" spans="1:2" s="1154" customFormat="1" ht="25.5">
      <c r="A33" s="1154" t="s">
        <v>211</v>
      </c>
      <c r="B33" s="1156" t="s">
        <v>1276</v>
      </c>
    </row>
    <row r="34" spans="1:2" s="1154" customFormat="1" ht="38.25">
      <c r="A34" s="1154" t="s">
        <v>212</v>
      </c>
      <c r="B34" s="1156" t="s">
        <v>1277</v>
      </c>
    </row>
    <row r="35" spans="1:2" s="1154" customFormat="1" ht="25.5">
      <c r="A35" s="1154" t="s">
        <v>214</v>
      </c>
      <c r="B35" s="1156" t="s">
        <v>1278</v>
      </c>
    </row>
    <row r="36" spans="1:2" s="1154" customFormat="1" ht="25.5">
      <c r="A36" s="1154" t="s">
        <v>224</v>
      </c>
      <c r="B36" s="1156" t="s">
        <v>1279</v>
      </c>
    </row>
    <row r="37" spans="1:2" s="1154" customFormat="1" ht="25.5">
      <c r="A37" s="1157" t="s">
        <v>1280</v>
      </c>
      <c r="B37" s="1156" t="s">
        <v>1279</v>
      </c>
    </row>
    <row r="38" spans="1:2" s="1154" customFormat="1" ht="25.5">
      <c r="A38" s="1154" t="s">
        <v>216</v>
      </c>
      <c r="B38" s="1156" t="s">
        <v>1281</v>
      </c>
    </row>
    <row r="39" spans="1:2" s="1154" customFormat="1" ht="25.5">
      <c r="A39" s="1154" t="s">
        <v>217</v>
      </c>
      <c r="B39" s="1156" t="s">
        <v>600</v>
      </c>
    </row>
    <row r="40" spans="1:2" s="1154" customFormat="1" ht="25.5">
      <c r="A40" s="1154" t="s">
        <v>218</v>
      </c>
      <c r="B40" s="1156" t="s">
        <v>601</v>
      </c>
    </row>
    <row r="41" spans="1:2" s="1154" customFormat="1" ht="25.5">
      <c r="A41" s="1154" t="s">
        <v>220</v>
      </c>
      <c r="B41" s="1156" t="s">
        <v>402</v>
      </c>
    </row>
    <row r="42" spans="1:2" s="1154" customFormat="1" ht="25.5">
      <c r="A42" s="1154" t="s">
        <v>221</v>
      </c>
      <c r="B42" s="1156" t="s">
        <v>403</v>
      </c>
    </row>
    <row r="43" spans="1:2" s="1154" customFormat="1" ht="25.5">
      <c r="A43" s="1154" t="s">
        <v>222</v>
      </c>
      <c r="B43" s="1156" t="s">
        <v>404</v>
      </c>
    </row>
    <row r="44" spans="1:2" s="1154" customFormat="1" ht="25.5">
      <c r="A44" s="1154" t="s">
        <v>223</v>
      </c>
      <c r="B44" s="1156" t="s">
        <v>405</v>
      </c>
    </row>
    <row r="45" spans="1:2" s="1154" customFormat="1" ht="25.5">
      <c r="A45" s="1154" t="s">
        <v>227</v>
      </c>
      <c r="B45" s="1156" t="s">
        <v>406</v>
      </c>
    </row>
    <row r="46" spans="1:2" s="1154" customFormat="1" ht="25.5">
      <c r="A46" s="1157" t="s">
        <v>407</v>
      </c>
      <c r="B46" s="1156" t="s">
        <v>408</v>
      </c>
    </row>
    <row r="47" spans="1:2" s="1154" customFormat="1" ht="25.5">
      <c r="A47" s="1157" t="s">
        <v>228</v>
      </c>
      <c r="B47" s="1156" t="s">
        <v>409</v>
      </c>
    </row>
    <row r="48" spans="1:2" s="1154" customFormat="1" ht="25.5">
      <c r="A48" s="1157" t="s">
        <v>410</v>
      </c>
      <c r="B48" s="1156" t="s">
        <v>411</v>
      </c>
    </row>
    <row r="49" spans="1:2" s="1154" customFormat="1" ht="25.5">
      <c r="A49" s="1157" t="s">
        <v>229</v>
      </c>
      <c r="B49" s="1156" t="s">
        <v>413</v>
      </c>
    </row>
    <row r="50" spans="1:2" s="1154" customFormat="1" ht="25.5">
      <c r="A50" s="1157" t="s">
        <v>412</v>
      </c>
      <c r="B50" s="1156" t="s">
        <v>414</v>
      </c>
    </row>
    <row r="51" spans="1:2" s="1154" customFormat="1" ht="25.5">
      <c r="A51" s="1157" t="s">
        <v>230</v>
      </c>
      <c r="B51" s="1156" t="s">
        <v>415</v>
      </c>
    </row>
    <row r="52" spans="1:2" s="1154" customFormat="1" ht="25.5">
      <c r="A52" s="1157" t="s">
        <v>416</v>
      </c>
      <c r="B52" s="1156" t="s">
        <v>417</v>
      </c>
    </row>
    <row r="53" spans="1:2" s="1154" customFormat="1" ht="25.5">
      <c r="A53" s="1157" t="s">
        <v>231</v>
      </c>
      <c r="B53" s="1156" t="s">
        <v>418</v>
      </c>
    </row>
    <row r="54" spans="1:2" s="1154" customFormat="1" ht="25.5">
      <c r="A54" s="1157" t="s">
        <v>232</v>
      </c>
      <c r="B54" s="1156" t="s">
        <v>419</v>
      </c>
    </row>
    <row r="55" spans="1:2" s="1154" customFormat="1" ht="25.5">
      <c r="A55" s="1157" t="s">
        <v>420</v>
      </c>
      <c r="B55" s="1156" t="s">
        <v>419</v>
      </c>
    </row>
    <row r="56" spans="1:2" s="1154" customFormat="1" ht="25.5">
      <c r="A56" s="1157" t="s">
        <v>1282</v>
      </c>
      <c r="B56" s="1156" t="s">
        <v>421</v>
      </c>
    </row>
    <row r="57" spans="1:2" s="1154" customFormat="1" ht="25.5">
      <c r="A57" s="1157" t="s">
        <v>1283</v>
      </c>
      <c r="B57" s="1156" t="s">
        <v>422</v>
      </c>
    </row>
    <row r="58" spans="1:2" s="1154" customFormat="1" ht="38.25">
      <c r="A58" s="1157" t="s">
        <v>1284</v>
      </c>
      <c r="B58" s="1156" t="s">
        <v>424</v>
      </c>
    </row>
    <row r="59" spans="1:2" s="1154" customFormat="1" ht="38.25">
      <c r="A59" s="1157" t="s">
        <v>1285</v>
      </c>
      <c r="B59" s="1156" t="s">
        <v>423</v>
      </c>
    </row>
    <row r="60" spans="1:2" s="1154" customFormat="1" ht="38.25">
      <c r="A60" s="1157" t="s">
        <v>1286</v>
      </c>
      <c r="B60" s="1156" t="s">
        <v>425</v>
      </c>
    </row>
    <row r="61" spans="1:2" s="1154" customFormat="1" ht="38.25">
      <c r="A61" s="1157" t="s">
        <v>1287</v>
      </c>
      <c r="B61" s="1156" t="s">
        <v>426</v>
      </c>
    </row>
    <row r="62" spans="1:2" s="1154" customFormat="1" ht="25.5">
      <c r="A62" s="1157" t="s">
        <v>1288</v>
      </c>
      <c r="B62" s="1156" t="s">
        <v>427</v>
      </c>
    </row>
    <row r="63" spans="1:2" s="1154" customFormat="1">
      <c r="A63" s="1157"/>
      <c r="B63" s="1155"/>
    </row>
    <row r="64" spans="1:2" s="1154" customFormat="1">
      <c r="A64" s="1157"/>
      <c r="B64" s="1155"/>
    </row>
    <row r="65" spans="2:2" s="1154" customFormat="1">
      <c r="B65" s="1155"/>
    </row>
    <row r="66" spans="2:2" s="1154" customFormat="1">
      <c r="B66" s="1155"/>
    </row>
    <row r="67" spans="2:2" s="1154" customFormat="1">
      <c r="B67" s="1155"/>
    </row>
    <row r="68" spans="2:2" s="1154" customFormat="1">
      <c r="B68" s="1155"/>
    </row>
    <row r="69" spans="2:2" s="1154" customFormat="1">
      <c r="B69" s="1155"/>
    </row>
    <row r="70" spans="2:2" s="1154" customFormat="1">
      <c r="B70" s="1155"/>
    </row>
    <row r="71" spans="2:2" s="1154" customFormat="1">
      <c r="B71" s="1155"/>
    </row>
    <row r="72" spans="2:2" s="1154" customFormat="1">
      <c r="B72" s="1155"/>
    </row>
    <row r="73" spans="2:2" s="1154" customFormat="1">
      <c r="B73" s="1155"/>
    </row>
    <row r="74" spans="2:2" s="1154" customFormat="1">
      <c r="B74" s="1155"/>
    </row>
    <row r="75" spans="2:2" s="1154" customFormat="1">
      <c r="B75" s="1155"/>
    </row>
    <row r="76" spans="2:2" s="1154" customFormat="1">
      <c r="B76" s="1155"/>
    </row>
    <row r="77" spans="2:2" s="1154" customFormat="1">
      <c r="B77" s="1155"/>
    </row>
    <row r="78" spans="2:2" s="1154" customFormat="1">
      <c r="B78" s="1155"/>
    </row>
    <row r="79" spans="2:2" s="1154" customFormat="1">
      <c r="B79" s="1155"/>
    </row>
    <row r="80" spans="2:2" s="1154" customFormat="1">
      <c r="B80" s="1155"/>
    </row>
    <row r="81" spans="2:2" s="1154" customFormat="1">
      <c r="B81" s="1155"/>
    </row>
    <row r="82" spans="2:2" s="1154" customFormat="1">
      <c r="B82" s="1155"/>
    </row>
    <row r="83" spans="2:2" s="1154" customFormat="1">
      <c r="B83" s="1155"/>
    </row>
    <row r="84" spans="2:2" s="1154" customFormat="1">
      <c r="B84" s="1155"/>
    </row>
    <row r="85" spans="2:2" s="1154" customFormat="1">
      <c r="B85" s="1155"/>
    </row>
    <row r="86" spans="2:2" s="1154" customFormat="1">
      <c r="B86" s="1155"/>
    </row>
    <row r="87" spans="2:2" s="1154" customFormat="1">
      <c r="B87" s="1155"/>
    </row>
    <row r="88" spans="2:2" s="1154" customFormat="1">
      <c r="B88" s="1155"/>
    </row>
    <row r="89" spans="2:2" s="1154" customFormat="1">
      <c r="B89" s="1155"/>
    </row>
    <row r="90" spans="2:2" s="1154" customFormat="1">
      <c r="B90" s="1155"/>
    </row>
    <row r="91" spans="2:2" s="1154" customFormat="1">
      <c r="B91" s="1155"/>
    </row>
    <row r="92" spans="2:2" s="1154" customFormat="1">
      <c r="B92" s="1155"/>
    </row>
    <row r="93" spans="2:2" s="1154" customFormat="1">
      <c r="B93" s="1155"/>
    </row>
    <row r="94" spans="2:2" s="1154" customFormat="1">
      <c r="B94" s="1155"/>
    </row>
    <row r="95" spans="2:2" s="1154" customFormat="1">
      <c r="B95" s="1155"/>
    </row>
    <row r="96" spans="2:2" s="1154" customFormat="1">
      <c r="B96" s="1155"/>
    </row>
    <row r="97" spans="2:2" s="1154" customFormat="1">
      <c r="B97" s="1155"/>
    </row>
    <row r="98" spans="2:2" s="1154" customFormat="1">
      <c r="B98" s="1155"/>
    </row>
    <row r="99" spans="2:2" s="1154" customFormat="1">
      <c r="B99" s="1155"/>
    </row>
    <row r="100" spans="2:2" s="1154" customFormat="1">
      <c r="B100" s="1155"/>
    </row>
    <row r="101" spans="2:2" s="1154" customFormat="1">
      <c r="B101" s="1155"/>
    </row>
    <row r="102" spans="2:2" s="1154" customFormat="1">
      <c r="B102" s="1155"/>
    </row>
    <row r="103" spans="2:2" s="1154" customFormat="1">
      <c r="B103" s="1155"/>
    </row>
    <row r="104" spans="2:2" s="1154" customFormat="1">
      <c r="B104" s="1155"/>
    </row>
    <row r="105" spans="2:2" s="1154" customFormat="1">
      <c r="B105" s="1155"/>
    </row>
    <row r="106" spans="2:2" s="1154" customFormat="1">
      <c r="B106" s="1155"/>
    </row>
    <row r="107" spans="2:2" s="1154" customFormat="1">
      <c r="B107" s="1155"/>
    </row>
    <row r="108" spans="2:2" s="1154" customFormat="1">
      <c r="B108" s="1155"/>
    </row>
    <row r="109" spans="2:2" s="1154" customFormat="1">
      <c r="B109" s="1155"/>
    </row>
    <row r="110" spans="2:2" s="1154" customFormat="1">
      <c r="B110" s="1155"/>
    </row>
    <row r="111" spans="2:2" s="1154" customFormat="1">
      <c r="B111" s="1155"/>
    </row>
    <row r="112" spans="2:2" s="1154" customFormat="1">
      <c r="B112" s="1155"/>
    </row>
    <row r="113" spans="2:2" s="1154" customFormat="1">
      <c r="B113" s="1155"/>
    </row>
    <row r="114" spans="2:2" s="1154" customFormat="1">
      <c r="B114" s="1155"/>
    </row>
    <row r="115" spans="2:2" s="1154" customFormat="1">
      <c r="B115" s="1155"/>
    </row>
    <row r="116" spans="2:2" s="1154" customFormat="1">
      <c r="B116" s="1155"/>
    </row>
    <row r="117" spans="2:2" s="1154" customFormat="1">
      <c r="B117" s="1155"/>
    </row>
    <row r="118" spans="2:2" s="1154" customFormat="1">
      <c r="B118" s="1155"/>
    </row>
    <row r="119" spans="2:2" s="1154" customFormat="1">
      <c r="B119" s="1155"/>
    </row>
    <row r="120" spans="2:2" s="1154" customFormat="1">
      <c r="B120" s="1155"/>
    </row>
    <row r="121" spans="2:2" s="1154" customFormat="1">
      <c r="B121" s="1155"/>
    </row>
    <row r="122" spans="2:2" s="1154" customFormat="1">
      <c r="B122" s="1155"/>
    </row>
    <row r="123" spans="2:2" s="1154" customFormat="1">
      <c r="B123" s="1155"/>
    </row>
    <row r="124" spans="2:2" s="1154" customFormat="1">
      <c r="B124" s="1155"/>
    </row>
    <row r="125" spans="2:2" s="1154" customFormat="1">
      <c r="B125" s="1155"/>
    </row>
    <row r="126" spans="2:2" s="1154" customFormat="1">
      <c r="B126" s="1155"/>
    </row>
    <row r="127" spans="2:2" s="1154" customFormat="1">
      <c r="B127" s="1155"/>
    </row>
    <row r="128" spans="2:2" s="1154" customFormat="1">
      <c r="B128" s="1155"/>
    </row>
    <row r="129" spans="2:2" s="1154" customFormat="1">
      <c r="B129" s="1155"/>
    </row>
    <row r="130" spans="2:2" s="1154" customFormat="1">
      <c r="B130" s="1155"/>
    </row>
    <row r="131" spans="2:2" s="1154" customFormat="1">
      <c r="B131" s="1155"/>
    </row>
    <row r="132" spans="2:2" s="1154" customFormat="1">
      <c r="B132" s="1155"/>
    </row>
    <row r="133" spans="2:2" s="1154" customFormat="1">
      <c r="B133" s="1155"/>
    </row>
    <row r="134" spans="2:2" s="1154" customFormat="1">
      <c r="B134" s="1155"/>
    </row>
    <row r="135" spans="2:2" s="1154" customFormat="1">
      <c r="B135" s="1155"/>
    </row>
    <row r="136" spans="2:2" s="1154" customFormat="1">
      <c r="B136" s="1155"/>
    </row>
    <row r="137" spans="2:2" s="1154" customFormat="1">
      <c r="B137" s="1155"/>
    </row>
    <row r="138" spans="2:2" s="1154" customFormat="1">
      <c r="B138" s="1155"/>
    </row>
    <row r="139" spans="2:2" s="1154" customFormat="1">
      <c r="B139" s="1155"/>
    </row>
    <row r="140" spans="2:2" s="1154" customFormat="1">
      <c r="B140" s="1155"/>
    </row>
    <row r="141" spans="2:2" s="1154" customFormat="1">
      <c r="B141" s="1155"/>
    </row>
    <row r="142" spans="2:2" s="1154" customFormat="1">
      <c r="B142" s="1155"/>
    </row>
    <row r="143" spans="2:2" s="1154" customFormat="1">
      <c r="B143" s="1155"/>
    </row>
    <row r="144" spans="2:2" s="1154" customFormat="1">
      <c r="B144" s="1155"/>
    </row>
    <row r="145" spans="2:2" s="1154" customFormat="1">
      <c r="B145" s="1155"/>
    </row>
    <row r="146" spans="2:2" s="1154" customFormat="1">
      <c r="B146" s="1155"/>
    </row>
    <row r="147" spans="2:2" s="1154" customFormat="1">
      <c r="B147" s="1155"/>
    </row>
    <row r="148" spans="2:2" s="1154" customFormat="1">
      <c r="B148" s="1155"/>
    </row>
    <row r="149" spans="2:2" s="1154" customFormat="1">
      <c r="B149" s="1155"/>
    </row>
    <row r="150" spans="2:2" s="1154" customFormat="1">
      <c r="B150" s="1155"/>
    </row>
    <row r="151" spans="2:2" s="1154" customFormat="1">
      <c r="B151" s="1155"/>
    </row>
    <row r="152" spans="2:2" s="1154" customFormat="1">
      <c r="B152" s="1155"/>
    </row>
    <row r="153" spans="2:2" s="1154" customFormat="1">
      <c r="B153" s="1155"/>
    </row>
    <row r="154" spans="2:2" s="1154" customFormat="1">
      <c r="B154" s="1155"/>
    </row>
    <row r="155" spans="2:2" s="1154" customFormat="1">
      <c r="B155" s="1155"/>
    </row>
    <row r="156" spans="2:2" s="1154" customFormat="1">
      <c r="B156" s="1155"/>
    </row>
  </sheetData>
  <sheetProtection password="CA55" sheet="1" objects="1" scenarios="1"/>
  <mergeCells count="3">
    <mergeCell ref="A1:C1"/>
    <mergeCell ref="A2:C2"/>
    <mergeCell ref="A4:C4"/>
  </mergeCells>
  <phoneticPr fontId="9" type="noConversion"/>
  <printOptions horizontalCentered="1"/>
  <pageMargins left="0.75" right="0.75" top="0.48" bottom="0.39" header="0" footer="0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G84"/>
  <sheetViews>
    <sheetView showGridLines="0" workbookViewId="0">
      <selection sqref="A1:IV65536"/>
    </sheetView>
  </sheetViews>
  <sheetFormatPr baseColWidth="10" defaultColWidth="15.3984375" defaultRowHeight="12"/>
  <cols>
    <col min="1" max="1" width="47.59765625" style="1051" customWidth="1"/>
    <col min="2" max="2" width="19.796875" style="1051" customWidth="1"/>
    <col min="3" max="3" width="24.3984375" style="1051" customWidth="1"/>
    <col min="4" max="4" width="24.796875" style="1051" customWidth="1"/>
    <col min="5" max="5" width="5.796875" style="1051" customWidth="1"/>
    <col min="6" max="6" width="2.59765625" style="1051" customWidth="1"/>
    <col min="7" max="16384" width="15.3984375" style="1051"/>
  </cols>
  <sheetData>
    <row r="1" spans="1:7" ht="12" customHeight="1">
      <c r="A1" s="3086" t="s">
        <v>298</v>
      </c>
      <c r="B1" s="3086"/>
      <c r="C1" s="3086"/>
      <c r="D1" s="3086"/>
      <c r="E1" s="1049"/>
      <c r="F1" s="1050"/>
      <c r="G1" s="1050"/>
    </row>
    <row r="2" spans="1:7" ht="12" customHeight="1">
      <c r="A2" s="3086" t="s">
        <v>284</v>
      </c>
      <c r="B2" s="3086"/>
      <c r="C2" s="3086"/>
      <c r="D2" s="3086"/>
      <c r="E2" s="1049"/>
      <c r="F2" s="1050"/>
      <c r="G2" s="1050"/>
    </row>
    <row r="3" spans="1:7" ht="12" customHeight="1">
      <c r="A3" s="3086" t="s">
        <v>285</v>
      </c>
      <c r="B3" s="3086"/>
      <c r="C3" s="3086"/>
      <c r="D3" s="3086"/>
      <c r="E3" s="1049"/>
      <c r="F3" s="1050"/>
      <c r="G3" s="1050"/>
    </row>
    <row r="4" spans="1:7" ht="12" customHeight="1">
      <c r="A4" s="1048" t="s">
        <v>245</v>
      </c>
      <c r="B4" s="1049"/>
      <c r="C4" s="1049"/>
      <c r="D4" s="1049"/>
      <c r="E4" s="1049"/>
      <c r="F4" s="1050"/>
      <c r="G4" s="1050"/>
    </row>
    <row r="5" spans="1:7" ht="11.1" customHeight="1">
      <c r="A5" s="1052"/>
      <c r="B5" s="1053" t="s">
        <v>213</v>
      </c>
      <c r="C5" s="1071" t="s">
        <v>283</v>
      </c>
      <c r="D5" s="1053" t="s">
        <v>496</v>
      </c>
      <c r="E5" s="1049"/>
      <c r="F5" s="1050"/>
      <c r="G5" s="1050"/>
    </row>
    <row r="6" spans="1:7" ht="11.1" customHeight="1">
      <c r="A6" s="1073" t="s">
        <v>381</v>
      </c>
      <c r="B6" s="1054" t="s">
        <v>498</v>
      </c>
      <c r="C6" s="1072" t="s">
        <v>306</v>
      </c>
      <c r="D6" s="1054" t="s">
        <v>502</v>
      </c>
      <c r="E6" s="1049"/>
      <c r="F6" s="1050"/>
      <c r="G6" s="1050"/>
    </row>
    <row r="7" spans="1:7" s="1060" customFormat="1" ht="11.1" customHeight="1">
      <c r="A7" s="1055" t="s">
        <v>500</v>
      </c>
      <c r="B7" s="1056">
        <f>SUM(B8+B31+B63)</f>
        <v>20543</v>
      </c>
      <c r="C7" s="1057">
        <f t="shared" ref="C7:C51" si="0">(B7/$B$7)*100</f>
        <v>100</v>
      </c>
      <c r="D7" s="1057"/>
      <c r="E7" s="1058"/>
      <c r="F7" s="1059"/>
      <c r="G7" s="1059"/>
    </row>
    <row r="8" spans="1:7" s="1060" customFormat="1" ht="11.1" customHeight="1">
      <c r="A8" s="1055" t="s">
        <v>389</v>
      </c>
      <c r="B8" s="1056">
        <f>(B9+B12+B22)</f>
        <v>242</v>
      </c>
      <c r="C8" s="1057">
        <f t="shared" si="0"/>
        <v>1.1780168427201481</v>
      </c>
      <c r="D8" s="1057">
        <f t="shared" ref="D8:D30" si="1">(B8/$B$8)*100</f>
        <v>100</v>
      </c>
      <c r="E8" s="1058"/>
      <c r="F8" s="1059"/>
      <c r="G8" s="1059"/>
    </row>
    <row r="9" spans="1:7" s="1066" customFormat="1" ht="11.1" customHeight="1">
      <c r="A9" s="1061" t="s">
        <v>390</v>
      </c>
      <c r="B9" s="1062">
        <f>SUM(B10:B11)</f>
        <v>17</v>
      </c>
      <c r="C9" s="1063">
        <f t="shared" si="0"/>
        <v>8.2753249281993874E-2</v>
      </c>
      <c r="D9" s="1063">
        <f t="shared" si="1"/>
        <v>7.0247933884297522</v>
      </c>
      <c r="E9" s="1064"/>
      <c r="F9" s="1065"/>
      <c r="G9" s="1065"/>
    </row>
    <row r="10" spans="1:7" ht="11.1" customHeight="1">
      <c r="A10" s="1067" t="s">
        <v>391</v>
      </c>
      <c r="B10" s="1068">
        <v>10</v>
      </c>
      <c r="C10" s="1069">
        <f t="shared" si="0"/>
        <v>4.867838193058463E-2</v>
      </c>
      <c r="D10" s="1069">
        <f t="shared" si="1"/>
        <v>4.1322314049586781</v>
      </c>
      <c r="E10" s="1049"/>
      <c r="F10" s="1050"/>
      <c r="G10" s="1050"/>
    </row>
    <row r="11" spans="1:7" ht="11.1" customHeight="1">
      <c r="A11" s="1067" t="s">
        <v>392</v>
      </c>
      <c r="B11" s="1068">
        <v>7</v>
      </c>
      <c r="C11" s="1069">
        <f t="shared" si="0"/>
        <v>3.4074867351409244E-2</v>
      </c>
      <c r="D11" s="1069">
        <f t="shared" si="1"/>
        <v>2.8925619834710745</v>
      </c>
      <c r="E11" s="1049"/>
      <c r="F11" s="1050"/>
      <c r="G11" s="1050"/>
    </row>
    <row r="12" spans="1:7" s="1066" customFormat="1" ht="11.1" customHeight="1">
      <c r="A12" s="1061" t="s">
        <v>393</v>
      </c>
      <c r="B12" s="1062">
        <f>SUM(B13:B21)</f>
        <v>151</v>
      </c>
      <c r="C12" s="1063">
        <f t="shared" si="0"/>
        <v>0.73504356715182795</v>
      </c>
      <c r="D12" s="1063">
        <f t="shared" si="1"/>
        <v>62.396694214876035</v>
      </c>
      <c r="E12" s="1064"/>
      <c r="F12" s="1065"/>
      <c r="G12" s="1065"/>
    </row>
    <row r="13" spans="1:7" ht="11.1" customHeight="1">
      <c r="A13" s="1067" t="s">
        <v>391</v>
      </c>
      <c r="B13" s="1068">
        <v>2</v>
      </c>
      <c r="C13" s="1069">
        <f t="shared" si="0"/>
        <v>9.7356763861169253E-3</v>
      </c>
      <c r="D13" s="1069">
        <f t="shared" si="1"/>
        <v>0.82644628099173556</v>
      </c>
      <c r="E13" s="1049"/>
      <c r="F13" s="1050"/>
      <c r="G13" s="1050"/>
    </row>
    <row r="14" spans="1:7" ht="11.1" customHeight="1">
      <c r="A14" s="1067" t="s">
        <v>394</v>
      </c>
      <c r="B14" s="1068">
        <v>32</v>
      </c>
      <c r="C14" s="1069">
        <f t="shared" si="0"/>
        <v>0.1557708221778708</v>
      </c>
      <c r="D14" s="1069">
        <f>(B14/$B$8)*100</f>
        <v>13.223140495867769</v>
      </c>
      <c r="E14" s="1049"/>
      <c r="F14" s="1050"/>
      <c r="G14" s="1050"/>
    </row>
    <row r="15" spans="1:7" ht="11.1" customHeight="1">
      <c r="A15" s="1067" t="s">
        <v>395</v>
      </c>
      <c r="B15" s="1068">
        <v>4</v>
      </c>
      <c r="C15" s="1069">
        <f t="shared" si="0"/>
        <v>1.9471352772233851E-2</v>
      </c>
      <c r="D15" s="1069">
        <f>(B15/$B$8)*100</f>
        <v>1.6528925619834711</v>
      </c>
      <c r="E15" s="1049"/>
      <c r="F15" s="1050"/>
      <c r="G15" s="1050"/>
    </row>
    <row r="16" spans="1:7" ht="11.1" customHeight="1">
      <c r="A16" s="1067" t="s">
        <v>392</v>
      </c>
      <c r="B16" s="1068">
        <v>6</v>
      </c>
      <c r="C16" s="1069">
        <f t="shared" si="0"/>
        <v>2.9207029158350779E-2</v>
      </c>
      <c r="D16" s="1069">
        <f t="shared" si="1"/>
        <v>2.4793388429752068</v>
      </c>
      <c r="E16" s="1049"/>
      <c r="F16" s="1050"/>
      <c r="G16" s="1050"/>
    </row>
    <row r="17" spans="1:7" ht="11.1" customHeight="1">
      <c r="A17" s="1067" t="s">
        <v>396</v>
      </c>
      <c r="B17" s="1068">
        <v>44</v>
      </c>
      <c r="C17" s="1069">
        <f t="shared" si="0"/>
        <v>0.21418488049457238</v>
      </c>
      <c r="D17" s="1069">
        <f t="shared" si="1"/>
        <v>18.181818181818183</v>
      </c>
      <c r="E17" s="1049"/>
      <c r="F17" s="1050"/>
      <c r="G17" s="1050"/>
    </row>
    <row r="18" spans="1:7" ht="11.1" customHeight="1">
      <c r="A18" s="1067" t="s">
        <v>397</v>
      </c>
      <c r="B18" s="1068">
        <v>16</v>
      </c>
      <c r="C18" s="1069">
        <f t="shared" si="0"/>
        <v>7.7885411088935402E-2</v>
      </c>
      <c r="D18" s="1069">
        <f t="shared" si="1"/>
        <v>6.6115702479338845</v>
      </c>
      <c r="E18" s="1049"/>
      <c r="F18" s="1050"/>
      <c r="G18" s="1050"/>
    </row>
    <row r="19" spans="1:7" ht="11.1" customHeight="1">
      <c r="A19" s="1067" t="s">
        <v>398</v>
      </c>
      <c r="B19" s="1068">
        <v>7</v>
      </c>
      <c r="C19" s="1069">
        <f t="shared" si="0"/>
        <v>3.4074867351409244E-2</v>
      </c>
      <c r="D19" s="1069">
        <f t="shared" si="1"/>
        <v>2.8925619834710745</v>
      </c>
      <c r="E19" s="1049"/>
      <c r="F19" s="1050"/>
      <c r="G19" s="1050"/>
    </row>
    <row r="20" spans="1:7" ht="11.1" customHeight="1">
      <c r="A20" s="1067" t="s">
        <v>399</v>
      </c>
      <c r="B20" s="1068">
        <v>24</v>
      </c>
      <c r="C20" s="1069">
        <f t="shared" si="0"/>
        <v>0.11682811663340312</v>
      </c>
      <c r="D20" s="1069">
        <f t="shared" si="1"/>
        <v>9.9173553719008272</v>
      </c>
      <c r="E20" s="1049"/>
      <c r="F20" s="1050"/>
      <c r="G20" s="1050"/>
    </row>
    <row r="21" spans="1:7" ht="11.1" customHeight="1">
      <c r="A21" s="1067" t="s">
        <v>400</v>
      </c>
      <c r="B21" s="1068">
        <v>16</v>
      </c>
      <c r="C21" s="1069">
        <f t="shared" si="0"/>
        <v>7.7885411088935402E-2</v>
      </c>
      <c r="D21" s="1069">
        <f t="shared" si="1"/>
        <v>6.6115702479338845</v>
      </c>
      <c r="E21" s="1049"/>
      <c r="F21" s="1050"/>
      <c r="G21" s="1050"/>
    </row>
    <row r="22" spans="1:7" s="1066" customFormat="1" ht="11.1" customHeight="1">
      <c r="A22" s="1061" t="s">
        <v>401</v>
      </c>
      <c r="B22" s="1062">
        <f>SUM(B23:B30)</f>
        <v>74</v>
      </c>
      <c r="C22" s="1063">
        <f t="shared" si="0"/>
        <v>0.36022002628632621</v>
      </c>
      <c r="D22" s="1063">
        <f t="shared" si="1"/>
        <v>30.578512396694212</v>
      </c>
      <c r="E22" s="1064"/>
      <c r="F22" s="1065"/>
      <c r="G22" s="1065"/>
    </row>
    <row r="23" spans="1:7" ht="11.1" customHeight="1">
      <c r="A23" s="1067" t="s">
        <v>428</v>
      </c>
      <c r="B23" s="1068">
        <v>7</v>
      </c>
      <c r="C23" s="1069">
        <f t="shared" si="0"/>
        <v>3.4074867351409244E-2</v>
      </c>
      <c r="D23" s="1069">
        <f t="shared" si="1"/>
        <v>2.8925619834710745</v>
      </c>
      <c r="E23" s="1049"/>
      <c r="F23" s="1050"/>
      <c r="G23" s="1050"/>
    </row>
    <row r="24" spans="1:7" ht="11.1" customHeight="1">
      <c r="A24" s="1067" t="s">
        <v>429</v>
      </c>
      <c r="B24" s="1068">
        <v>6</v>
      </c>
      <c r="C24" s="1069">
        <f t="shared" si="0"/>
        <v>2.9207029158350779E-2</v>
      </c>
      <c r="D24" s="1069">
        <f t="shared" si="1"/>
        <v>2.4793388429752068</v>
      </c>
      <c r="E24" s="1049"/>
      <c r="F24" s="1050"/>
      <c r="G24" s="1050"/>
    </row>
    <row r="25" spans="1:7" ht="11.1" customHeight="1">
      <c r="A25" s="1067" t="s">
        <v>430</v>
      </c>
      <c r="B25" s="1068">
        <v>6</v>
      </c>
      <c r="C25" s="1069">
        <f t="shared" si="0"/>
        <v>2.9207029158350779E-2</v>
      </c>
      <c r="D25" s="1069">
        <f t="shared" si="1"/>
        <v>2.4793388429752068</v>
      </c>
      <c r="E25" s="1049"/>
      <c r="F25" s="1050"/>
      <c r="G25" s="1050"/>
    </row>
    <row r="26" spans="1:7" ht="11.1" customHeight="1">
      <c r="A26" s="1067" t="s">
        <v>397</v>
      </c>
      <c r="B26" s="1068">
        <v>31</v>
      </c>
      <c r="C26" s="1069">
        <f t="shared" si="0"/>
        <v>0.15090298398481233</v>
      </c>
      <c r="D26" s="1069">
        <f t="shared" si="1"/>
        <v>12.809917355371899</v>
      </c>
      <c r="E26" s="1049"/>
      <c r="F26" s="1050"/>
      <c r="G26" s="1050"/>
    </row>
    <row r="27" spans="1:7" ht="11.1" customHeight="1">
      <c r="A27" s="1067" t="s">
        <v>431</v>
      </c>
      <c r="B27" s="1068">
        <v>7</v>
      </c>
      <c r="C27" s="1069">
        <f t="shared" si="0"/>
        <v>3.4074867351409244E-2</v>
      </c>
      <c r="D27" s="1069">
        <f t="shared" si="1"/>
        <v>2.8925619834710745</v>
      </c>
      <c r="E27" s="1049"/>
      <c r="F27" s="1050"/>
      <c r="G27" s="1050"/>
    </row>
    <row r="28" spans="1:7" ht="11.1" customHeight="1">
      <c r="A28" s="1067" t="s">
        <v>432</v>
      </c>
      <c r="B28" s="1068">
        <v>7</v>
      </c>
      <c r="C28" s="1069">
        <f t="shared" si="0"/>
        <v>3.4074867351409244E-2</v>
      </c>
      <c r="D28" s="1069">
        <f t="shared" si="1"/>
        <v>2.8925619834710745</v>
      </c>
      <c r="E28" s="1049"/>
      <c r="F28" s="1050"/>
      <c r="G28" s="1050"/>
    </row>
    <row r="29" spans="1:7" ht="11.1" customHeight="1">
      <c r="A29" s="1067" t="s">
        <v>433</v>
      </c>
      <c r="B29" s="1068">
        <v>6</v>
      </c>
      <c r="C29" s="1069">
        <f t="shared" si="0"/>
        <v>2.9207029158350779E-2</v>
      </c>
      <c r="D29" s="1069">
        <f t="shared" si="1"/>
        <v>2.4793388429752068</v>
      </c>
      <c r="E29" s="1049"/>
      <c r="F29" s="1050"/>
      <c r="G29" s="1050"/>
    </row>
    <row r="30" spans="1:7" ht="11.1" customHeight="1">
      <c r="A30" s="1067" t="s">
        <v>434</v>
      </c>
      <c r="B30" s="1068">
        <v>4</v>
      </c>
      <c r="C30" s="1069">
        <f t="shared" si="0"/>
        <v>1.9471352772233851E-2</v>
      </c>
      <c r="D30" s="1069">
        <f t="shared" si="1"/>
        <v>1.6528925619834711</v>
      </c>
      <c r="E30" s="1049"/>
      <c r="F30" s="1050"/>
      <c r="G30" s="1050"/>
    </row>
    <row r="31" spans="1:7" s="1060" customFormat="1" ht="11.1" customHeight="1">
      <c r="A31" s="1055" t="s">
        <v>435</v>
      </c>
      <c r="B31" s="1056">
        <f>(B32+B33+B36+B42+B46+B47+B52+B53+B58+B59+B60+B61+B62)</f>
        <v>7924</v>
      </c>
      <c r="C31" s="1057">
        <f t="shared" si="0"/>
        <v>38.572749841795257</v>
      </c>
      <c r="D31" s="1057">
        <f t="shared" ref="D31:D50" si="2">(B31/$B$31)*100</f>
        <v>100</v>
      </c>
      <c r="E31" s="1058"/>
      <c r="F31" s="1059"/>
      <c r="G31" s="1059"/>
    </row>
    <row r="32" spans="1:7" ht="11.1" customHeight="1">
      <c r="A32" s="1067" t="s">
        <v>246</v>
      </c>
      <c r="B32" s="1068">
        <v>170</v>
      </c>
      <c r="C32" s="1069">
        <f t="shared" si="0"/>
        <v>0.82753249281993857</v>
      </c>
      <c r="D32" s="1069">
        <f t="shared" si="2"/>
        <v>2.1453811206461384</v>
      </c>
      <c r="E32" s="1049"/>
      <c r="F32" s="1050"/>
      <c r="G32" s="1050"/>
    </row>
    <row r="33" spans="1:7" ht="11.1" customHeight="1">
      <c r="A33" s="1067" t="s">
        <v>437</v>
      </c>
      <c r="B33" s="1068">
        <f>SUM(B34:B35)</f>
        <v>216</v>
      </c>
      <c r="C33" s="1069">
        <f t="shared" si="0"/>
        <v>1.051453049700628</v>
      </c>
      <c r="D33" s="1069">
        <f t="shared" si="2"/>
        <v>2.7258960121150935</v>
      </c>
      <c r="E33" s="1049"/>
      <c r="F33" s="1050"/>
      <c r="G33" s="1050"/>
    </row>
    <row r="34" spans="1:7" ht="11.1" customHeight="1">
      <c r="A34" s="1067" t="s">
        <v>281</v>
      </c>
      <c r="B34" s="1068">
        <v>158</v>
      </c>
      <c r="C34" s="1069">
        <f t="shared" si="0"/>
        <v>0.76911843450323714</v>
      </c>
      <c r="D34" s="1069">
        <f>(B34/$B$31)*100</f>
        <v>1.9939424533064107</v>
      </c>
      <c r="E34" s="1049"/>
      <c r="F34" s="1050"/>
      <c r="G34" s="1050"/>
    </row>
    <row r="35" spans="1:7" ht="11.1" customHeight="1">
      <c r="A35" s="1067" t="s">
        <v>282</v>
      </c>
      <c r="B35" s="1068">
        <v>58</v>
      </c>
      <c r="C35" s="1069">
        <f t="shared" si="0"/>
        <v>0.28233461519739084</v>
      </c>
      <c r="D35" s="1069">
        <f>(B35/$B$31)*100</f>
        <v>0.73195355880868251</v>
      </c>
      <c r="E35" s="1049"/>
      <c r="F35" s="1050"/>
      <c r="G35" s="1050"/>
    </row>
    <row r="36" spans="1:7" ht="11.1" customHeight="1">
      <c r="A36" s="1067" t="s">
        <v>440</v>
      </c>
      <c r="B36" s="1068">
        <f>SUM(B37:B41)</f>
        <v>739</v>
      </c>
      <c r="C36" s="1069">
        <f t="shared" si="0"/>
        <v>3.5973324246702041</v>
      </c>
      <c r="D36" s="1069">
        <f t="shared" si="2"/>
        <v>9.3260979303382125</v>
      </c>
      <c r="E36" s="1049"/>
      <c r="F36" s="1050"/>
      <c r="G36" s="1050"/>
    </row>
    <row r="37" spans="1:7" ht="11.1" customHeight="1">
      <c r="A37" s="1067" t="s">
        <v>247</v>
      </c>
      <c r="B37" s="1068">
        <v>131</v>
      </c>
      <c r="C37" s="1069">
        <f t="shared" si="0"/>
        <v>0.63768680329065863</v>
      </c>
      <c r="D37" s="1069">
        <f t="shared" si="2"/>
        <v>1.6532054517920243</v>
      </c>
      <c r="E37" s="1049"/>
      <c r="F37" s="1050"/>
      <c r="G37" s="1050"/>
    </row>
    <row r="38" spans="1:7" ht="11.1" customHeight="1">
      <c r="A38" s="1067" t="s">
        <v>248</v>
      </c>
      <c r="B38" s="1068">
        <v>142</v>
      </c>
      <c r="C38" s="1069">
        <f t="shared" si="0"/>
        <v>0.69123302341430171</v>
      </c>
      <c r="D38" s="1069">
        <f t="shared" si="2"/>
        <v>1.7920242301867741</v>
      </c>
      <c r="E38" s="1049"/>
      <c r="F38" s="1050"/>
      <c r="G38" s="1050"/>
    </row>
    <row r="39" spans="1:7" ht="11.1" customHeight="1">
      <c r="A39" s="1067" t="s">
        <v>249</v>
      </c>
      <c r="B39" s="1068">
        <v>51</v>
      </c>
      <c r="C39" s="1069">
        <f t="shared" si="0"/>
        <v>0.24825974784598159</v>
      </c>
      <c r="D39" s="1069">
        <f t="shared" si="2"/>
        <v>0.64361433619384156</v>
      </c>
      <c r="E39" s="1049"/>
      <c r="F39" s="1050"/>
      <c r="G39" s="1050"/>
    </row>
    <row r="40" spans="1:7" ht="11.1" customHeight="1">
      <c r="A40" s="1067" t="s">
        <v>250</v>
      </c>
      <c r="B40" s="1068">
        <v>298</v>
      </c>
      <c r="C40" s="1069">
        <f t="shared" si="0"/>
        <v>1.450615781531422</v>
      </c>
      <c r="D40" s="1069">
        <f t="shared" si="2"/>
        <v>3.7607269056032311</v>
      </c>
      <c r="E40" s="1049"/>
      <c r="F40" s="1050"/>
      <c r="G40" s="1050"/>
    </row>
    <row r="41" spans="1:7" ht="11.1" customHeight="1">
      <c r="A41" s="1067" t="s">
        <v>251</v>
      </c>
      <c r="B41" s="1068">
        <v>117</v>
      </c>
      <c r="C41" s="1069">
        <f t="shared" si="0"/>
        <v>0.56953706858784015</v>
      </c>
      <c r="D41" s="1069">
        <f t="shared" si="2"/>
        <v>1.4765270065623421</v>
      </c>
      <c r="E41" s="1049"/>
      <c r="F41" s="1050"/>
      <c r="G41" s="1050"/>
    </row>
    <row r="42" spans="1:7" ht="11.1" customHeight="1">
      <c r="A42" s="1067" t="s">
        <v>446</v>
      </c>
      <c r="B42" s="1068">
        <f>SUM(B43:B45)</f>
        <v>2271</v>
      </c>
      <c r="C42" s="1069">
        <f t="shared" si="0"/>
        <v>11.054860536435768</v>
      </c>
      <c r="D42" s="1069">
        <f t="shared" si="2"/>
        <v>28.659767794043411</v>
      </c>
      <c r="E42" s="1049"/>
      <c r="F42" s="1050"/>
      <c r="G42" s="1050"/>
    </row>
    <row r="43" spans="1:7" ht="11.1" customHeight="1">
      <c r="A43" s="1067" t="s">
        <v>252</v>
      </c>
      <c r="B43" s="1068">
        <v>698</v>
      </c>
      <c r="C43" s="1069">
        <f t="shared" si="0"/>
        <v>3.3977510587548068</v>
      </c>
      <c r="D43" s="1069">
        <f t="shared" si="2"/>
        <v>8.8086824835941453</v>
      </c>
      <c r="E43" s="1049"/>
      <c r="F43" s="1050"/>
      <c r="G43" s="1050"/>
    </row>
    <row r="44" spans="1:7" ht="11.1" customHeight="1">
      <c r="A44" s="1067" t="s">
        <v>253</v>
      </c>
      <c r="B44" s="1068">
        <v>412</v>
      </c>
      <c r="C44" s="1069">
        <f t="shared" si="0"/>
        <v>2.0055493355400866</v>
      </c>
      <c r="D44" s="1069">
        <f t="shared" si="2"/>
        <v>5.199394245330641</v>
      </c>
      <c r="E44" s="1049"/>
      <c r="F44" s="1050"/>
      <c r="G44" s="1050"/>
    </row>
    <row r="45" spans="1:7" ht="11.1" customHeight="1">
      <c r="A45" s="1067" t="s">
        <v>254</v>
      </c>
      <c r="B45" s="1068">
        <v>1161</v>
      </c>
      <c r="C45" s="1069">
        <f t="shared" si="0"/>
        <v>5.651560142140875</v>
      </c>
      <c r="D45" s="1069">
        <f t="shared" si="2"/>
        <v>14.651691065118627</v>
      </c>
      <c r="E45" s="1049"/>
      <c r="F45" s="1050"/>
      <c r="G45" s="1050"/>
    </row>
    <row r="46" spans="1:7" ht="11.1" customHeight="1">
      <c r="A46" s="1067" t="s">
        <v>450</v>
      </c>
      <c r="B46" s="1068">
        <v>1444</v>
      </c>
      <c r="C46" s="1069">
        <f t="shared" si="0"/>
        <v>7.0291583507764193</v>
      </c>
      <c r="D46" s="1069">
        <f t="shared" si="2"/>
        <v>18.223119636547196</v>
      </c>
      <c r="E46" s="1049"/>
      <c r="F46" s="1050"/>
      <c r="G46" s="1050"/>
    </row>
    <row r="47" spans="1:7" ht="11.1" customHeight="1">
      <c r="A47" s="1067" t="s">
        <v>451</v>
      </c>
      <c r="B47" s="1068">
        <f>SUM(B48:B51)</f>
        <v>743</v>
      </c>
      <c r="C47" s="1069">
        <f t="shared" si="0"/>
        <v>3.616803777442438</v>
      </c>
      <c r="D47" s="1069">
        <f t="shared" si="2"/>
        <v>9.3765774861181228</v>
      </c>
      <c r="E47" s="1049"/>
      <c r="F47" s="1050"/>
      <c r="G47" s="1050"/>
    </row>
    <row r="48" spans="1:7" ht="11.1" customHeight="1">
      <c r="A48" s="1067" t="s">
        <v>252</v>
      </c>
      <c r="B48" s="1068">
        <v>239</v>
      </c>
      <c r="C48" s="1069">
        <f t="shared" si="0"/>
        <v>1.1634133281409726</v>
      </c>
      <c r="D48" s="1069">
        <f t="shared" si="2"/>
        <v>3.0161534578495708</v>
      </c>
      <c r="E48" s="1049"/>
      <c r="F48" s="1050"/>
      <c r="G48" s="1050"/>
    </row>
    <row r="49" spans="1:7" ht="11.1" customHeight="1">
      <c r="A49" s="1067" t="s">
        <v>255</v>
      </c>
      <c r="B49" s="1068">
        <v>87</v>
      </c>
      <c r="C49" s="1069">
        <f t="shared" si="0"/>
        <v>0.42350192279608623</v>
      </c>
      <c r="D49" s="1069">
        <f t="shared" si="2"/>
        <v>1.0979303382130237</v>
      </c>
      <c r="E49" s="1049"/>
      <c r="F49" s="1050"/>
      <c r="G49" s="1050"/>
    </row>
    <row r="50" spans="1:7" ht="11.1" customHeight="1">
      <c r="A50" s="1067" t="s">
        <v>256</v>
      </c>
      <c r="B50" s="1068">
        <v>337</v>
      </c>
      <c r="C50" s="1069">
        <f t="shared" si="0"/>
        <v>1.6404614710607019</v>
      </c>
      <c r="D50" s="1069">
        <f t="shared" si="2"/>
        <v>4.2529025744573445</v>
      </c>
      <c r="E50" s="1049"/>
      <c r="F50" s="1050"/>
      <c r="G50" s="1050"/>
    </row>
    <row r="51" spans="1:7" ht="11.1" customHeight="1">
      <c r="A51" s="1067" t="s">
        <v>257</v>
      </c>
      <c r="B51" s="1068">
        <v>80</v>
      </c>
      <c r="C51" s="1069">
        <f t="shared" si="0"/>
        <v>0.38942705544467704</v>
      </c>
      <c r="D51" s="1069">
        <f>(B51/$B$31)*100</f>
        <v>1.0095911155981827</v>
      </c>
      <c r="E51" s="1049"/>
      <c r="F51" s="1050"/>
      <c r="G51" s="1050"/>
    </row>
    <row r="52" spans="1:7" ht="11.1" customHeight="1">
      <c r="A52" s="1067" t="s">
        <v>455</v>
      </c>
      <c r="B52" s="1068">
        <v>341</v>
      </c>
      <c r="C52" s="1069">
        <f t="shared" ref="C52:C80" si="3">(B52/$B$7)*100</f>
        <v>1.6599328238329356</v>
      </c>
      <c r="D52" s="1069">
        <f t="shared" ref="D52:D62" si="4">(B52/$B$31)*100</f>
        <v>4.3033821302372539</v>
      </c>
      <c r="E52" s="1049"/>
      <c r="F52" s="1050"/>
      <c r="G52" s="1050"/>
    </row>
    <row r="53" spans="1:7" ht="11.1" customHeight="1">
      <c r="A53" s="1067" t="s">
        <v>456</v>
      </c>
      <c r="B53" s="1068">
        <f>SUM(B54:B57)</f>
        <v>106</v>
      </c>
      <c r="C53" s="1069">
        <f t="shared" si="3"/>
        <v>0.51599084846419707</v>
      </c>
      <c r="D53" s="1069">
        <f t="shared" si="4"/>
        <v>1.3377082281675921</v>
      </c>
      <c r="E53" s="1049"/>
      <c r="F53" s="1050"/>
      <c r="G53" s="1050"/>
    </row>
    <row r="54" spans="1:7" ht="11.1" customHeight="1">
      <c r="A54" s="1067" t="s">
        <v>252</v>
      </c>
      <c r="B54" s="1068">
        <v>59</v>
      </c>
      <c r="C54" s="1069">
        <f t="shared" si="3"/>
        <v>0.28720245339044931</v>
      </c>
      <c r="D54" s="1069">
        <f t="shared" si="4"/>
        <v>0.74457344775365975</v>
      </c>
      <c r="E54" s="1049"/>
      <c r="F54" s="1050"/>
      <c r="G54" s="1050"/>
    </row>
    <row r="55" spans="1:7" ht="11.1" customHeight="1">
      <c r="A55" s="1067" t="s">
        <v>258</v>
      </c>
      <c r="B55" s="1068">
        <v>10</v>
      </c>
      <c r="C55" s="1069">
        <f t="shared" si="3"/>
        <v>4.867838193058463E-2</v>
      </c>
      <c r="D55" s="1069">
        <f t="shared" si="4"/>
        <v>0.12619888944977284</v>
      </c>
      <c r="E55" s="1049"/>
      <c r="F55" s="1050"/>
      <c r="G55" s="1050"/>
    </row>
    <row r="56" spans="1:7" ht="11.1" customHeight="1">
      <c r="A56" s="1067" t="s">
        <v>259</v>
      </c>
      <c r="B56" s="1068">
        <v>8</v>
      </c>
      <c r="C56" s="1069">
        <f t="shared" si="3"/>
        <v>3.8942705544467701E-2</v>
      </c>
      <c r="D56" s="1069">
        <f t="shared" si="4"/>
        <v>0.10095911155981827</v>
      </c>
      <c r="E56" s="1049"/>
      <c r="F56" s="1050"/>
      <c r="G56" s="1050"/>
    </row>
    <row r="57" spans="1:7" ht="11.1" customHeight="1">
      <c r="A57" s="1067" t="s">
        <v>260</v>
      </c>
      <c r="B57" s="1068">
        <v>29</v>
      </c>
      <c r="C57" s="1069">
        <f t="shared" si="3"/>
        <v>0.14116730759869542</v>
      </c>
      <c r="D57" s="1069">
        <f t="shared" si="4"/>
        <v>0.36597677940434126</v>
      </c>
      <c r="E57" s="1049"/>
      <c r="F57" s="1050"/>
      <c r="G57" s="1050"/>
    </row>
    <row r="58" spans="1:7" ht="11.1" customHeight="1">
      <c r="A58" s="1067" t="s">
        <v>460</v>
      </c>
      <c r="B58" s="1068">
        <v>115</v>
      </c>
      <c r="C58" s="1069">
        <f t="shared" si="3"/>
        <v>0.5598013922017232</v>
      </c>
      <c r="D58" s="1069">
        <f t="shared" si="4"/>
        <v>1.4512872286723877</v>
      </c>
      <c r="E58" s="1049"/>
      <c r="F58" s="1050"/>
      <c r="G58" s="1050"/>
    </row>
    <row r="59" spans="1:7" ht="11.1" customHeight="1">
      <c r="A59" s="1067" t="s">
        <v>461</v>
      </c>
      <c r="B59" s="1068">
        <v>700</v>
      </c>
      <c r="C59" s="1069">
        <f t="shared" si="3"/>
        <v>3.4074867351409237</v>
      </c>
      <c r="D59" s="1069">
        <f t="shared" si="4"/>
        <v>8.8339222614840995</v>
      </c>
      <c r="E59" s="1049"/>
      <c r="F59" s="1050"/>
      <c r="G59" s="1050"/>
    </row>
    <row r="60" spans="1:7" ht="11.1" customHeight="1">
      <c r="A60" s="1067" t="s">
        <v>462</v>
      </c>
      <c r="B60" s="1068">
        <v>219</v>
      </c>
      <c r="C60" s="1069">
        <f t="shared" si="3"/>
        <v>1.0660565642798034</v>
      </c>
      <c r="D60" s="1069">
        <f t="shared" si="4"/>
        <v>2.7637556789500253</v>
      </c>
      <c r="E60" s="1049"/>
      <c r="F60" s="1050"/>
      <c r="G60" s="1050"/>
    </row>
    <row r="61" spans="1:7" ht="11.1" customHeight="1">
      <c r="A61" s="1067" t="s">
        <v>463</v>
      </c>
      <c r="B61" s="1068">
        <v>304</v>
      </c>
      <c r="C61" s="1069">
        <f t="shared" si="3"/>
        <v>1.4798228106897726</v>
      </c>
      <c r="D61" s="1069">
        <f t="shared" si="4"/>
        <v>3.8364462392730947</v>
      </c>
      <c r="E61" s="1049"/>
      <c r="F61" s="1050"/>
      <c r="G61" s="1050"/>
    </row>
    <row r="62" spans="1:7" ht="11.1" customHeight="1">
      <c r="A62" s="1067" t="s">
        <v>464</v>
      </c>
      <c r="B62" s="1068">
        <v>556</v>
      </c>
      <c r="C62" s="1069">
        <f t="shared" si="3"/>
        <v>2.7065180353405052</v>
      </c>
      <c r="D62" s="1069">
        <f t="shared" si="4"/>
        <v>7.0166582534073711</v>
      </c>
      <c r="E62" s="1049"/>
      <c r="F62" s="1050"/>
      <c r="G62" s="1050"/>
    </row>
    <row r="63" spans="1:7" s="1060" customFormat="1" ht="11.1" customHeight="1">
      <c r="A63" s="1055" t="s">
        <v>470</v>
      </c>
      <c r="B63" s="1056">
        <f>SUM(B64:B80)</f>
        <v>12377</v>
      </c>
      <c r="C63" s="1057">
        <f t="shared" si="3"/>
        <v>60.249233315484595</v>
      </c>
      <c r="D63" s="1057">
        <f t="shared" ref="D63:D80" si="5">(B63/$B$63)*100</f>
        <v>100</v>
      </c>
      <c r="E63" s="1058"/>
      <c r="F63" s="1059"/>
      <c r="G63" s="1059"/>
    </row>
    <row r="64" spans="1:7" ht="11.1" customHeight="1">
      <c r="A64" s="1067" t="s">
        <v>261</v>
      </c>
      <c r="B64" s="109">
        <v>3350</v>
      </c>
      <c r="C64" s="1069">
        <f t="shared" si="3"/>
        <v>16.30725794674585</v>
      </c>
      <c r="D64" s="1069">
        <f t="shared" si="5"/>
        <v>27.066332713904824</v>
      </c>
      <c r="E64" s="1049"/>
      <c r="F64" s="1050"/>
      <c r="G64" s="1050"/>
    </row>
    <row r="65" spans="1:7" ht="11.1" customHeight="1">
      <c r="A65" s="1067" t="s">
        <v>262</v>
      </c>
      <c r="B65" s="109">
        <v>789</v>
      </c>
      <c r="C65" s="1069">
        <f t="shared" si="3"/>
        <v>3.8407243343231272</v>
      </c>
      <c r="D65" s="1069">
        <f t="shared" si="5"/>
        <v>6.3747273167972853</v>
      </c>
      <c r="E65" s="1049"/>
      <c r="F65" s="1050"/>
      <c r="G65" s="1050"/>
    </row>
    <row r="66" spans="1:7" ht="11.1" customHeight="1">
      <c r="A66" s="1067" t="s">
        <v>263</v>
      </c>
      <c r="B66" s="109">
        <v>971</v>
      </c>
      <c r="C66" s="1069">
        <f t="shared" si="3"/>
        <v>4.7266708854597672</v>
      </c>
      <c r="D66" s="1069">
        <f t="shared" si="5"/>
        <v>7.8451967358810704</v>
      </c>
      <c r="E66" s="1049"/>
      <c r="F66" s="1050"/>
      <c r="G66" s="1050"/>
    </row>
    <row r="67" spans="1:7" ht="11.1" customHeight="1">
      <c r="A67" s="1067" t="s">
        <v>264</v>
      </c>
      <c r="B67" s="109">
        <v>841</v>
      </c>
      <c r="C67" s="1069">
        <f t="shared" si="3"/>
        <v>4.0938519203621677</v>
      </c>
      <c r="D67" s="1069">
        <f t="shared" si="5"/>
        <v>6.79486143653551</v>
      </c>
      <c r="E67" s="1049"/>
      <c r="F67" s="1050"/>
      <c r="G67" s="1050"/>
    </row>
    <row r="68" spans="1:7" ht="11.1" customHeight="1">
      <c r="A68" s="1067" t="s">
        <v>265</v>
      </c>
      <c r="B68" s="109">
        <v>1163</v>
      </c>
      <c r="C68" s="1069">
        <f t="shared" si="3"/>
        <v>5.6612958185269919</v>
      </c>
      <c r="D68" s="1069">
        <f t="shared" si="5"/>
        <v>9.3964611779914353</v>
      </c>
      <c r="E68" s="1049"/>
      <c r="F68" s="1050"/>
      <c r="G68" s="1050"/>
    </row>
    <row r="69" spans="1:7" ht="11.1" customHeight="1">
      <c r="A69" s="1067" t="s">
        <v>266</v>
      </c>
      <c r="B69" s="109">
        <v>350</v>
      </c>
      <c r="C69" s="1069">
        <f t="shared" si="3"/>
        <v>1.7037433675704619</v>
      </c>
      <c r="D69" s="1069">
        <f t="shared" si="5"/>
        <v>2.8278258059303547</v>
      </c>
      <c r="E69" s="1049"/>
      <c r="F69" s="1050"/>
      <c r="G69" s="1050"/>
    </row>
    <row r="70" spans="1:7" ht="11.1" customHeight="1">
      <c r="A70" s="1067" t="s">
        <v>267</v>
      </c>
      <c r="B70" s="109">
        <v>502</v>
      </c>
      <c r="C70" s="1069">
        <f t="shared" si="3"/>
        <v>2.4436547729153482</v>
      </c>
      <c r="D70" s="1069">
        <f t="shared" si="5"/>
        <v>4.0559101559343951</v>
      </c>
      <c r="E70" s="1049"/>
      <c r="F70" s="1050"/>
      <c r="G70" s="1050"/>
    </row>
    <row r="71" spans="1:7" ht="11.1" customHeight="1">
      <c r="A71" s="1067" t="s">
        <v>268</v>
      </c>
      <c r="B71" s="109">
        <v>316</v>
      </c>
      <c r="C71" s="1069">
        <f t="shared" si="3"/>
        <v>1.5382368690064743</v>
      </c>
      <c r="D71" s="1069">
        <f t="shared" si="5"/>
        <v>2.5531227276399773</v>
      </c>
      <c r="E71" s="1049"/>
      <c r="F71" s="1050"/>
      <c r="G71" s="1050"/>
    </row>
    <row r="72" spans="1:7" ht="11.1" customHeight="1">
      <c r="A72" s="1067" t="s">
        <v>269</v>
      </c>
      <c r="B72" s="109">
        <v>320</v>
      </c>
      <c r="C72" s="1069">
        <f t="shared" si="3"/>
        <v>1.5577082217787082</v>
      </c>
      <c r="D72" s="1069">
        <f t="shared" si="5"/>
        <v>2.58544073685061</v>
      </c>
      <c r="E72" s="1049"/>
      <c r="F72" s="1050"/>
      <c r="G72" s="1050"/>
    </row>
    <row r="73" spans="1:7" ht="11.1" customHeight="1">
      <c r="A73" s="1067" t="s">
        <v>270</v>
      </c>
      <c r="B73" s="109">
        <v>293</v>
      </c>
      <c r="C73" s="1069">
        <f t="shared" si="3"/>
        <v>1.4262765905661297</v>
      </c>
      <c r="D73" s="1069">
        <f t="shared" si="5"/>
        <v>2.3672941746788396</v>
      </c>
      <c r="E73" s="1049"/>
      <c r="F73" s="1050"/>
      <c r="G73" s="1050"/>
    </row>
    <row r="74" spans="1:7" ht="11.1" customHeight="1">
      <c r="A74" s="1067" t="s">
        <v>271</v>
      </c>
      <c r="B74" s="109">
        <v>454</v>
      </c>
      <c r="C74" s="1069">
        <f t="shared" si="3"/>
        <v>2.209998539648542</v>
      </c>
      <c r="D74" s="1069">
        <f t="shared" si="5"/>
        <v>3.6680940454068027</v>
      </c>
      <c r="E74" s="1049"/>
      <c r="F74" s="1050"/>
      <c r="G74" s="1050"/>
    </row>
    <row r="75" spans="1:7" ht="11.1" customHeight="1">
      <c r="A75" s="1067" t="s">
        <v>272</v>
      </c>
      <c r="B75" s="109">
        <v>207</v>
      </c>
      <c r="C75" s="1069">
        <f t="shared" si="3"/>
        <v>1.0076425059631018</v>
      </c>
      <c r="D75" s="1069">
        <f t="shared" si="5"/>
        <v>1.6724569766502384</v>
      </c>
      <c r="E75" s="1049"/>
      <c r="F75" s="1050"/>
      <c r="G75" s="1050"/>
    </row>
    <row r="76" spans="1:7" ht="11.1" customHeight="1">
      <c r="A76" s="1067" t="s">
        <v>273</v>
      </c>
      <c r="B76" s="109">
        <v>1748</v>
      </c>
      <c r="C76" s="1069">
        <f t="shared" si="3"/>
        <v>8.5089811614661937</v>
      </c>
      <c r="D76" s="1069">
        <f t="shared" si="5"/>
        <v>14.122970025046458</v>
      </c>
      <c r="E76" s="1049"/>
      <c r="F76" s="1050"/>
      <c r="G76" s="1050"/>
    </row>
    <row r="77" spans="1:7" ht="11.1" customHeight="1">
      <c r="A77" s="1067" t="s">
        <v>274</v>
      </c>
      <c r="B77" s="109">
        <v>766</v>
      </c>
      <c r="C77" s="1069">
        <f t="shared" si="3"/>
        <v>3.7287640558827819</v>
      </c>
      <c r="D77" s="1069">
        <f t="shared" si="5"/>
        <v>6.1888987638361472</v>
      </c>
      <c r="E77" s="1049"/>
      <c r="F77" s="1050"/>
      <c r="G77" s="1050"/>
    </row>
    <row r="78" spans="1:7" ht="11.1" customHeight="1">
      <c r="A78" s="1067" t="s">
        <v>275</v>
      </c>
      <c r="B78" s="109">
        <v>63</v>
      </c>
      <c r="C78" s="1069">
        <f t="shared" si="3"/>
        <v>0.30667380616268314</v>
      </c>
      <c r="D78" s="1069">
        <f t="shared" si="5"/>
        <v>0.50900864506746391</v>
      </c>
      <c r="E78" s="1049"/>
      <c r="F78" s="1050"/>
      <c r="G78" s="1050"/>
    </row>
    <row r="79" spans="1:7" ht="11.1" customHeight="1">
      <c r="A79" s="1067" t="s">
        <v>219</v>
      </c>
      <c r="B79" s="109">
        <v>115</v>
      </c>
      <c r="C79" s="1069">
        <f t="shared" si="3"/>
        <v>0.5598013922017232</v>
      </c>
      <c r="D79" s="1069">
        <f t="shared" si="5"/>
        <v>0.92914276480568803</v>
      </c>
      <c r="E79" s="1049"/>
      <c r="F79" s="1050"/>
      <c r="G79" s="1050"/>
    </row>
    <row r="80" spans="1:7" ht="11.1" customHeight="1">
      <c r="A80" s="1067" t="s">
        <v>276</v>
      </c>
      <c r="B80" s="2934">
        <v>129</v>
      </c>
      <c r="C80" s="1069">
        <f t="shared" si="3"/>
        <v>0.62795112690454169</v>
      </c>
      <c r="D80" s="1069">
        <f t="shared" si="5"/>
        <v>1.0422557970429021</v>
      </c>
      <c r="E80" s="1049"/>
      <c r="F80" s="1050"/>
      <c r="G80" s="1050"/>
    </row>
    <row r="81" spans="1:7" ht="10.5" customHeight="1">
      <c r="A81" s="1070" t="s">
        <v>277</v>
      </c>
      <c r="B81" s="1049"/>
      <c r="C81" s="1049"/>
      <c r="D81" s="1070" t="s">
        <v>210</v>
      </c>
      <c r="E81" s="1049"/>
      <c r="F81" s="1050"/>
      <c r="G81" s="1050"/>
    </row>
    <row r="82" spans="1:7" ht="11.1" customHeight="1">
      <c r="A82" s="1049" t="s">
        <v>278</v>
      </c>
      <c r="B82" s="1049"/>
      <c r="C82" s="1049"/>
      <c r="D82" s="1049"/>
      <c r="E82" s="1049"/>
      <c r="F82" s="1050"/>
      <c r="G82" s="1050"/>
    </row>
    <row r="83" spans="1:7" ht="11.1" customHeight="1">
      <c r="A83" s="1049" t="s">
        <v>279</v>
      </c>
      <c r="B83" s="1049"/>
      <c r="C83" s="1049"/>
      <c r="D83" s="1049"/>
      <c r="E83" s="1049"/>
      <c r="F83" s="1050"/>
      <c r="G83" s="1050"/>
    </row>
    <row r="84" spans="1:7" ht="11.1" customHeight="1">
      <c r="A84" s="1049" t="s">
        <v>280</v>
      </c>
      <c r="B84" s="1049"/>
      <c r="C84" s="1049"/>
      <c r="D84" s="1049"/>
      <c r="E84" s="1049"/>
      <c r="F84" s="1050"/>
      <c r="G84" s="1050"/>
    </row>
  </sheetData>
  <sheetProtection password="CA55" sheet="1" objects="1" scenarios="1"/>
  <mergeCells count="3">
    <mergeCell ref="A1:D1"/>
    <mergeCell ref="A2:D2"/>
    <mergeCell ref="A3:D3"/>
  </mergeCells>
  <phoneticPr fontId="9" type="noConversion"/>
  <printOptions horizontalCentered="1"/>
  <pageMargins left="0.98425196850393704" right="0.98425196850393704" top="1" bottom="1" header="0" footer="0"/>
  <pageSetup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K95"/>
  <sheetViews>
    <sheetView showGridLines="0" workbookViewId="0">
      <selection sqref="A1:IV65536"/>
    </sheetView>
  </sheetViews>
  <sheetFormatPr baseColWidth="10" defaultColWidth="8.19921875" defaultRowHeight="9"/>
  <cols>
    <col min="1" max="1" width="39" customWidth="1"/>
    <col min="2" max="2" width="8" customWidth="1"/>
    <col min="3" max="3" width="9" customWidth="1"/>
    <col min="4" max="4" width="7" customWidth="1"/>
    <col min="5" max="5" width="9.796875" bestFit="1" customWidth="1"/>
    <col min="6" max="6" width="8.3984375" bestFit="1" customWidth="1"/>
    <col min="7" max="7" width="5.59765625" bestFit="1" customWidth="1"/>
    <col min="8" max="8" width="10" bestFit="1" customWidth="1"/>
    <col min="9" max="10" width="11.3984375" bestFit="1" customWidth="1"/>
  </cols>
  <sheetData>
    <row r="1" spans="1:11" ht="12.75" customHeight="1">
      <c r="A1" s="3087" t="s">
        <v>298</v>
      </c>
      <c r="B1" s="3087"/>
      <c r="C1" s="3087"/>
      <c r="D1" s="3087"/>
      <c r="E1" s="3087"/>
      <c r="F1" s="3087"/>
      <c r="G1" s="3087"/>
      <c r="H1" s="3087"/>
      <c r="I1" s="3087"/>
      <c r="J1" s="3087"/>
    </row>
    <row r="2" spans="1:11" ht="11.25" customHeight="1">
      <c r="A2" s="3087" t="s">
        <v>299</v>
      </c>
      <c r="B2" s="3087"/>
      <c r="C2" s="3087"/>
      <c r="D2" s="3087"/>
      <c r="E2" s="3087"/>
      <c r="F2" s="3087"/>
      <c r="G2" s="3087"/>
      <c r="H2" s="3087"/>
      <c r="I2" s="3087"/>
      <c r="J2" s="3087"/>
    </row>
    <row r="3" spans="1:11" ht="12" customHeight="1">
      <c r="A3" s="3087" t="s">
        <v>300</v>
      </c>
      <c r="B3" s="3087"/>
      <c r="C3" s="3087"/>
      <c r="D3" s="3087"/>
      <c r="E3" s="3087"/>
      <c r="F3" s="3087"/>
      <c r="G3" s="3087"/>
      <c r="H3" s="3087"/>
      <c r="I3" s="3087"/>
      <c r="J3" s="3087"/>
    </row>
    <row r="4" spans="1:11" ht="10.5" customHeight="1">
      <c r="B4" s="3"/>
      <c r="C4" s="3"/>
      <c r="D4" s="3"/>
      <c r="E4" s="3"/>
      <c r="F4" s="3"/>
      <c r="G4" s="3"/>
      <c r="H4" s="3"/>
      <c r="I4" s="3"/>
      <c r="J4" s="3"/>
    </row>
    <row r="5" spans="1:11" ht="12.75" customHeight="1">
      <c r="A5" s="1" t="s">
        <v>301</v>
      </c>
      <c r="B5" s="3"/>
      <c r="C5" s="3"/>
      <c r="D5" s="3"/>
      <c r="E5" s="3"/>
      <c r="F5" s="3"/>
      <c r="G5" s="3"/>
      <c r="H5" s="3"/>
      <c r="I5" s="3"/>
      <c r="J5" s="3"/>
    </row>
    <row r="6" spans="1:11" ht="11.1" customHeight="1">
      <c r="A6" s="1074"/>
      <c r="B6" s="3089" t="s">
        <v>288</v>
      </c>
      <c r="C6" s="3089"/>
      <c r="D6" s="3090"/>
      <c r="E6" s="3088" t="s">
        <v>286</v>
      </c>
      <c r="F6" s="3089"/>
      <c r="G6" s="3090"/>
      <c r="H6" s="3088" t="s">
        <v>290</v>
      </c>
      <c r="I6" s="3089"/>
      <c r="J6" s="3090"/>
    </row>
    <row r="7" spans="1:11" ht="9" customHeight="1">
      <c r="A7" s="1075" t="s">
        <v>302</v>
      </c>
      <c r="B7" s="1077"/>
      <c r="C7" s="1077"/>
      <c r="D7" s="1077"/>
      <c r="E7" s="3091" t="s">
        <v>287</v>
      </c>
      <c r="F7" s="3092"/>
      <c r="G7" s="3093"/>
      <c r="H7" s="3091" t="s">
        <v>289</v>
      </c>
      <c r="I7" s="3092"/>
      <c r="J7" s="3093"/>
    </row>
    <row r="8" spans="1:11" ht="9" customHeight="1">
      <c r="A8" s="1076"/>
      <c r="B8" s="1078" t="s">
        <v>303</v>
      </c>
      <c r="C8" s="1078" t="s">
        <v>304</v>
      </c>
      <c r="D8" s="1078" t="s">
        <v>305</v>
      </c>
      <c r="E8" s="1078" t="s">
        <v>303</v>
      </c>
      <c r="F8" s="1078" t="s">
        <v>304</v>
      </c>
      <c r="G8" s="1078" t="s">
        <v>305</v>
      </c>
      <c r="H8" s="1078" t="s">
        <v>303</v>
      </c>
      <c r="I8" s="1078" t="s">
        <v>304</v>
      </c>
      <c r="J8" s="1078" t="s">
        <v>305</v>
      </c>
    </row>
    <row r="9" spans="1:11" ht="11.1" customHeight="1">
      <c r="A9" s="1080" t="s">
        <v>306</v>
      </c>
      <c r="B9" s="1081">
        <f t="shared" ref="B9:G9" si="0">SUM(B10+B32+B56)</f>
        <v>9479</v>
      </c>
      <c r="C9" s="1081">
        <f t="shared" si="0"/>
        <v>979</v>
      </c>
      <c r="D9" s="1082">
        <f t="shared" si="0"/>
        <v>7</v>
      </c>
      <c r="E9" s="1081">
        <f t="shared" si="0"/>
        <v>7542</v>
      </c>
      <c r="F9" s="1082">
        <f t="shared" si="0"/>
        <v>364</v>
      </c>
      <c r="G9" s="1081">
        <f t="shared" si="0"/>
        <v>6</v>
      </c>
      <c r="H9" s="1083">
        <f t="shared" ref="H9:J10" si="1">SUM(E9/B9)*100</f>
        <v>79.565354995252662</v>
      </c>
      <c r="I9" s="1084">
        <f t="shared" si="1"/>
        <v>37.180796731358527</v>
      </c>
      <c r="J9" s="1085">
        <f t="shared" si="1"/>
        <v>85.714285714285708</v>
      </c>
    </row>
    <row r="10" spans="1:11" ht="9.9499999999999993" customHeight="1">
      <c r="A10" s="1086" t="s">
        <v>307</v>
      </c>
      <c r="B10" s="5">
        <f t="shared" ref="B10:G10" si="2">SUM(B11+B14+B23)</f>
        <v>678</v>
      </c>
      <c r="C10" s="5">
        <f t="shared" si="2"/>
        <v>408</v>
      </c>
      <c r="D10" s="6">
        <f t="shared" si="2"/>
        <v>1</v>
      </c>
      <c r="E10" s="5">
        <f t="shared" si="2"/>
        <v>126</v>
      </c>
      <c r="F10" s="6">
        <f t="shared" si="2"/>
        <v>33</v>
      </c>
      <c r="G10" s="5">
        <f t="shared" si="2"/>
        <v>1</v>
      </c>
      <c r="H10" s="7">
        <f t="shared" si="1"/>
        <v>18.584070796460178</v>
      </c>
      <c r="I10" s="8">
        <f t="shared" si="1"/>
        <v>8.0882352941176467</v>
      </c>
      <c r="J10" s="1087">
        <f t="shared" si="1"/>
        <v>100</v>
      </c>
    </row>
    <row r="11" spans="1:11" ht="9.9499999999999993" customHeight="1">
      <c r="A11" s="1088" t="s">
        <v>308</v>
      </c>
      <c r="B11" s="9">
        <f>SUM(B12:B13)</f>
        <v>2</v>
      </c>
      <c r="C11" s="10">
        <f>SUM(C12:C13)</f>
        <v>3</v>
      </c>
      <c r="D11" s="11"/>
      <c r="E11" s="10">
        <f>SUM(E12:E13)</f>
        <v>1</v>
      </c>
      <c r="F11" s="12">
        <f>SUM(F12:F13)</f>
        <v>3</v>
      </c>
      <c r="G11" s="13"/>
      <c r="H11" s="14">
        <f>SUM(E11/B11)*100</f>
        <v>50</v>
      </c>
      <c r="I11" s="15">
        <f>SUM(F11/C11)*100</f>
        <v>100</v>
      </c>
      <c r="J11" s="1089"/>
    </row>
    <row r="12" spans="1:11" ht="9" customHeight="1">
      <c r="A12" s="1090" t="s">
        <v>309</v>
      </c>
      <c r="B12" s="9">
        <v>1</v>
      </c>
      <c r="C12" s="10">
        <v>2</v>
      </c>
      <c r="D12" s="16"/>
      <c r="E12" s="10">
        <v>1</v>
      </c>
      <c r="F12" s="12">
        <v>2</v>
      </c>
      <c r="G12" s="13"/>
      <c r="H12" s="14">
        <f>SUM(E12/B12)*100</f>
        <v>100</v>
      </c>
      <c r="I12" s="15">
        <f>SUM(F12/C12)*100</f>
        <v>100</v>
      </c>
      <c r="J12" s="1089"/>
    </row>
    <row r="13" spans="1:11" ht="9" customHeight="1">
      <c r="A13" s="1090" t="s">
        <v>310</v>
      </c>
      <c r="B13" s="9">
        <v>1</v>
      </c>
      <c r="C13" s="9">
        <v>1</v>
      </c>
      <c r="D13" s="17"/>
      <c r="E13" s="17"/>
      <c r="F13" s="9">
        <v>1</v>
      </c>
      <c r="G13" s="13"/>
      <c r="H13" s="18"/>
      <c r="I13" s="15">
        <f>SUM(F13/C13)*100</f>
        <v>100</v>
      </c>
      <c r="J13" s="1091"/>
      <c r="K13" s="1079"/>
    </row>
    <row r="14" spans="1:11" ht="9.9499999999999993" customHeight="1">
      <c r="A14" s="1088" t="s">
        <v>311</v>
      </c>
      <c r="B14" s="19">
        <f t="shared" ref="B14:G14" si="3">SUM(B15:B22)</f>
        <v>254</v>
      </c>
      <c r="C14" s="19">
        <f t="shared" si="3"/>
        <v>22</v>
      </c>
      <c r="D14" s="20">
        <f t="shared" si="3"/>
        <v>1</v>
      </c>
      <c r="E14" s="19">
        <f t="shared" si="3"/>
        <v>88</v>
      </c>
      <c r="F14" s="20">
        <f t="shared" si="3"/>
        <v>18</v>
      </c>
      <c r="G14" s="19">
        <f t="shared" si="3"/>
        <v>1</v>
      </c>
      <c r="H14" s="21">
        <f t="shared" ref="H14:H19" si="4">SUM(E14/B14)*100</f>
        <v>34.645669291338585</v>
      </c>
      <c r="I14" s="22">
        <f>SUM(F14/C14)*100</f>
        <v>81.818181818181827</v>
      </c>
      <c r="J14" s="1092">
        <f>SUM(G14/D14)*100</f>
        <v>100</v>
      </c>
      <c r="K14" s="23"/>
    </row>
    <row r="15" spans="1:11" ht="9" customHeight="1">
      <c r="A15" s="1090" t="s">
        <v>309</v>
      </c>
      <c r="B15" s="24">
        <v>3</v>
      </c>
      <c r="C15" s="25"/>
      <c r="D15" s="26"/>
      <c r="E15" s="24">
        <v>3</v>
      </c>
      <c r="F15" s="26"/>
      <c r="G15" s="25"/>
      <c r="H15" s="27">
        <f t="shared" si="4"/>
        <v>100</v>
      </c>
      <c r="I15" s="25"/>
      <c r="J15" s="1093"/>
    </row>
    <row r="16" spans="1:11" ht="9" customHeight="1">
      <c r="A16" s="1090" t="s">
        <v>312</v>
      </c>
      <c r="B16" s="24">
        <v>17</v>
      </c>
      <c r="C16" s="24">
        <v>14</v>
      </c>
      <c r="D16" s="29">
        <v>1</v>
      </c>
      <c r="E16" s="24">
        <v>17</v>
      </c>
      <c r="F16" s="29">
        <v>14</v>
      </c>
      <c r="G16" s="24">
        <v>1</v>
      </c>
      <c r="H16" s="27">
        <f t="shared" si="4"/>
        <v>100</v>
      </c>
      <c r="I16" s="30">
        <f>SUM(F16/C16)*100</f>
        <v>100</v>
      </c>
      <c r="J16" s="1094">
        <f>SUM(G16/D16)*100</f>
        <v>100</v>
      </c>
    </row>
    <row r="17" spans="1:11" ht="9" customHeight="1">
      <c r="A17" s="1090" t="s">
        <v>313</v>
      </c>
      <c r="B17" s="24">
        <v>2</v>
      </c>
      <c r="C17" s="24">
        <v>2</v>
      </c>
      <c r="D17" s="26"/>
      <c r="E17" s="24">
        <v>2</v>
      </c>
      <c r="F17" s="29">
        <v>2</v>
      </c>
      <c r="G17" s="25"/>
      <c r="H17" s="27">
        <f t="shared" si="4"/>
        <v>100</v>
      </c>
      <c r="I17" s="30">
        <f>SUM(F17/C17)*100</f>
        <v>100</v>
      </c>
      <c r="J17" s="1094"/>
    </row>
    <row r="18" spans="1:11" ht="9" customHeight="1">
      <c r="A18" s="1090" t="s">
        <v>314</v>
      </c>
      <c r="B18" s="24">
        <v>180</v>
      </c>
      <c r="C18" s="25"/>
      <c r="D18" s="26"/>
      <c r="E18" s="24">
        <v>44</v>
      </c>
      <c r="F18" s="26"/>
      <c r="G18" s="25"/>
      <c r="H18" s="27">
        <f t="shared" si="4"/>
        <v>24.444444444444443</v>
      </c>
      <c r="I18" s="25"/>
      <c r="J18" s="1093"/>
    </row>
    <row r="19" spans="1:11" ht="9" customHeight="1">
      <c r="A19" s="1090" t="s">
        <v>315</v>
      </c>
      <c r="B19" s="24">
        <v>36</v>
      </c>
      <c r="C19" s="25"/>
      <c r="D19" s="26"/>
      <c r="E19" s="24">
        <v>16</v>
      </c>
      <c r="F19" s="26"/>
      <c r="G19" s="25"/>
      <c r="H19" s="27">
        <f t="shared" si="4"/>
        <v>44.444444444444443</v>
      </c>
      <c r="I19" s="25"/>
      <c r="J19" s="1093"/>
    </row>
    <row r="20" spans="1:11" ht="9" customHeight="1">
      <c r="A20" s="1090" t="s">
        <v>316</v>
      </c>
      <c r="B20" s="25"/>
      <c r="C20" s="25"/>
      <c r="D20" s="26"/>
      <c r="E20" s="25"/>
      <c r="F20" s="26"/>
      <c r="G20" s="25"/>
      <c r="H20" s="26"/>
      <c r="I20" s="25"/>
      <c r="J20" s="1093"/>
    </row>
    <row r="21" spans="1:11" ht="9" customHeight="1">
      <c r="A21" s="1090" t="s">
        <v>317</v>
      </c>
      <c r="B21" s="24">
        <v>1</v>
      </c>
      <c r="C21" s="24">
        <v>1</v>
      </c>
      <c r="D21" s="32"/>
      <c r="E21" s="24">
        <v>1</v>
      </c>
      <c r="F21" s="29">
        <v>1</v>
      </c>
      <c r="G21" s="25"/>
      <c r="H21" s="27">
        <f t="shared" ref="H21:I28" si="5">SUM(E21/B21)*100</f>
        <v>100</v>
      </c>
      <c r="I21" s="30">
        <f t="shared" si="5"/>
        <v>100</v>
      </c>
      <c r="J21" s="1094"/>
    </row>
    <row r="22" spans="1:11">
      <c r="A22" s="1090" t="s">
        <v>318</v>
      </c>
      <c r="B22" s="24">
        <v>15</v>
      </c>
      <c r="C22" s="24">
        <v>5</v>
      </c>
      <c r="D22" s="26"/>
      <c r="E22" s="24">
        <v>5</v>
      </c>
      <c r="F22" s="29">
        <v>1</v>
      </c>
      <c r="G22" s="25"/>
      <c r="H22" s="27">
        <f t="shared" si="5"/>
        <v>33.333333333333329</v>
      </c>
      <c r="I22" s="30">
        <f t="shared" si="5"/>
        <v>20</v>
      </c>
      <c r="J22" s="1094"/>
    </row>
    <row r="23" spans="1:11" ht="9.9499999999999993" customHeight="1">
      <c r="A23" s="1088" t="s">
        <v>319</v>
      </c>
      <c r="B23" s="19">
        <f>SUM(B24:B31)</f>
        <v>422</v>
      </c>
      <c r="C23" s="19">
        <f>SUM(C24:C31)</f>
        <v>383</v>
      </c>
      <c r="D23" s="33"/>
      <c r="E23" s="19">
        <f>SUM(E24:E31)</f>
        <v>37</v>
      </c>
      <c r="F23" s="20">
        <f>SUM(F24:F31)</f>
        <v>12</v>
      </c>
      <c r="G23" s="34"/>
      <c r="H23" s="21">
        <f t="shared" si="5"/>
        <v>8.7677725118483423</v>
      </c>
      <c r="I23" s="22">
        <f t="shared" si="5"/>
        <v>3.1331592689295036</v>
      </c>
      <c r="J23" s="1092"/>
      <c r="K23" s="23"/>
    </row>
    <row r="24" spans="1:11">
      <c r="A24" s="1090" t="s">
        <v>320</v>
      </c>
      <c r="B24" s="24">
        <v>52</v>
      </c>
      <c r="C24" s="24">
        <v>100</v>
      </c>
      <c r="D24" s="26"/>
      <c r="E24" s="24">
        <v>1</v>
      </c>
      <c r="F24" s="29">
        <v>1</v>
      </c>
      <c r="G24" s="25"/>
      <c r="H24" s="27">
        <f t="shared" si="5"/>
        <v>1.9230769230769231</v>
      </c>
      <c r="I24" s="30">
        <f t="shared" si="5"/>
        <v>1</v>
      </c>
      <c r="J24" s="1094"/>
    </row>
    <row r="25" spans="1:11">
      <c r="A25" s="1090" t="s">
        <v>321</v>
      </c>
      <c r="B25" s="24">
        <v>5</v>
      </c>
      <c r="C25" s="24">
        <v>1</v>
      </c>
      <c r="D25" s="26"/>
      <c r="E25" s="24">
        <v>5</v>
      </c>
      <c r="F25" s="29">
        <v>1</v>
      </c>
      <c r="G25" s="25"/>
      <c r="H25" s="27">
        <f t="shared" si="5"/>
        <v>100</v>
      </c>
      <c r="I25" s="30">
        <f t="shared" si="5"/>
        <v>100</v>
      </c>
      <c r="J25" s="1094"/>
    </row>
    <row r="26" spans="1:11">
      <c r="A26" s="1090" t="s">
        <v>322</v>
      </c>
      <c r="B26" s="24">
        <v>40</v>
      </c>
      <c r="C26" s="24">
        <v>111</v>
      </c>
      <c r="D26" s="26"/>
      <c r="E26" s="24">
        <v>1</v>
      </c>
      <c r="F26" s="29">
        <v>1</v>
      </c>
      <c r="G26" s="25"/>
      <c r="H26" s="27">
        <f t="shared" si="5"/>
        <v>2.5</v>
      </c>
      <c r="I26" s="30">
        <f t="shared" si="5"/>
        <v>0.90090090090090091</v>
      </c>
      <c r="J26" s="1094"/>
    </row>
    <row r="27" spans="1:11">
      <c r="A27" s="1090" t="s">
        <v>315</v>
      </c>
      <c r="B27" s="24">
        <v>31</v>
      </c>
      <c r="C27" s="24">
        <v>5</v>
      </c>
      <c r="D27" s="26"/>
      <c r="E27" s="24">
        <v>27</v>
      </c>
      <c r="F27" s="29">
        <v>4</v>
      </c>
      <c r="G27" s="25"/>
      <c r="H27" s="27">
        <f t="shared" si="5"/>
        <v>87.096774193548384</v>
      </c>
      <c r="I27" s="30">
        <f t="shared" si="5"/>
        <v>80</v>
      </c>
      <c r="J27" s="1094"/>
    </row>
    <row r="28" spans="1:11" ht="9" customHeight="1">
      <c r="A28" s="1090" t="s">
        <v>323</v>
      </c>
      <c r="B28" s="24">
        <v>140</v>
      </c>
      <c r="C28" s="24">
        <v>12</v>
      </c>
      <c r="D28" s="26"/>
      <c r="E28" s="24">
        <v>1</v>
      </c>
      <c r="F28" s="29">
        <v>1</v>
      </c>
      <c r="G28" s="25"/>
      <c r="H28" s="27">
        <f t="shared" si="5"/>
        <v>0.7142857142857143</v>
      </c>
      <c r="I28" s="30">
        <f t="shared" si="5"/>
        <v>8.3333333333333321</v>
      </c>
      <c r="J28" s="1094"/>
    </row>
    <row r="29" spans="1:11" ht="9" customHeight="1">
      <c r="A29" s="1090" t="s">
        <v>324</v>
      </c>
      <c r="B29" s="25"/>
      <c r="C29" s="24">
        <v>152</v>
      </c>
      <c r="D29" s="26"/>
      <c r="E29" s="25"/>
      <c r="F29" s="29">
        <v>2</v>
      </c>
      <c r="G29" s="25"/>
      <c r="H29" s="27"/>
      <c r="I29" s="30">
        <f>SUM(F29/C29)*100</f>
        <v>1.3157894736842104</v>
      </c>
      <c r="J29" s="1094"/>
    </row>
    <row r="30" spans="1:11" ht="9" customHeight="1">
      <c r="A30" s="1090" t="s">
        <v>325</v>
      </c>
      <c r="B30" s="24">
        <v>152</v>
      </c>
      <c r="C30" s="25"/>
      <c r="D30" s="26"/>
      <c r="E30" s="24">
        <v>2</v>
      </c>
      <c r="F30" s="26"/>
      <c r="G30" s="25"/>
      <c r="H30" s="27">
        <f>SUM(E30/B30)*100</f>
        <v>1.3157894736842104</v>
      </c>
      <c r="I30" s="30"/>
      <c r="J30" s="1094"/>
    </row>
    <row r="31" spans="1:11">
      <c r="A31" s="1090" t="s">
        <v>326</v>
      </c>
      <c r="B31" s="24">
        <v>2</v>
      </c>
      <c r="C31" s="24">
        <v>2</v>
      </c>
      <c r="D31" s="26"/>
      <c r="E31" s="25"/>
      <c r="F31" s="29">
        <v>2</v>
      </c>
      <c r="G31" s="24">
        <v>2</v>
      </c>
      <c r="H31" s="27"/>
      <c r="I31" s="30">
        <f>SUM(F31/C31)*100</f>
        <v>100</v>
      </c>
      <c r="J31" s="1093"/>
    </row>
    <row r="32" spans="1:11" ht="9.9499999999999993" customHeight="1">
      <c r="A32" s="1086" t="s">
        <v>327</v>
      </c>
      <c r="B32" s="5">
        <f t="shared" ref="B32:G32" si="6">SUM(B33+B34+B37+B43+B44+B46+B47+B48+B49+B50+B51+B52+B53+B54)</f>
        <v>3201</v>
      </c>
      <c r="C32" s="5">
        <f t="shared" si="6"/>
        <v>322</v>
      </c>
      <c r="D32" s="6">
        <f t="shared" si="6"/>
        <v>4</v>
      </c>
      <c r="E32" s="5">
        <f t="shared" si="6"/>
        <v>2402</v>
      </c>
      <c r="F32" s="6">
        <f t="shared" si="6"/>
        <v>127</v>
      </c>
      <c r="G32" s="5">
        <f t="shared" si="6"/>
        <v>3</v>
      </c>
      <c r="H32" s="7">
        <f t="shared" ref="H32:H54" si="7">SUM(E32/B32)*100</f>
        <v>75.03905029678225</v>
      </c>
      <c r="I32" s="8">
        <f>SUM(F32/C32)*100</f>
        <v>39.440993788819881</v>
      </c>
      <c r="J32" s="1087">
        <f>SUM(G32/D32)*100</f>
        <v>75</v>
      </c>
    </row>
    <row r="33" spans="1:10" ht="9" customHeight="1">
      <c r="A33" s="1090" t="s">
        <v>328</v>
      </c>
      <c r="B33" s="24">
        <v>84</v>
      </c>
      <c r="C33" s="24">
        <v>6</v>
      </c>
      <c r="D33" s="32"/>
      <c r="E33" s="24">
        <v>69</v>
      </c>
      <c r="F33" s="29">
        <v>2</v>
      </c>
      <c r="G33" s="25"/>
      <c r="H33" s="27">
        <f t="shared" si="7"/>
        <v>82.142857142857139</v>
      </c>
      <c r="I33" s="30">
        <f>SUM(F33/C33)*100</f>
        <v>33.333333333333329</v>
      </c>
      <c r="J33" s="1094"/>
    </row>
    <row r="34" spans="1:10" ht="9" customHeight="1">
      <c r="A34" s="1095" t="s">
        <v>329</v>
      </c>
      <c r="B34" s="10">
        <f>SUM(B35:B36)</f>
        <v>172</v>
      </c>
      <c r="C34" s="10">
        <f>SUM(C35:C36)</f>
        <v>5</v>
      </c>
      <c r="D34" s="35"/>
      <c r="E34" s="10">
        <f>SUM(E35:E36)</f>
        <v>113</v>
      </c>
      <c r="F34" s="12">
        <f>SUM(F35:F36)</f>
        <v>2</v>
      </c>
      <c r="G34" s="13"/>
      <c r="H34" s="14">
        <f t="shared" si="7"/>
        <v>65.697674418604649</v>
      </c>
      <c r="I34" s="15">
        <f>SUM(F34/C34)*100</f>
        <v>40</v>
      </c>
      <c r="J34" s="1089"/>
    </row>
    <row r="35" spans="1:10" ht="9" customHeight="1">
      <c r="A35" s="1096" t="s">
        <v>329</v>
      </c>
      <c r="B35" s="42">
        <v>92</v>
      </c>
      <c r="C35" s="43"/>
      <c r="D35" s="44"/>
      <c r="E35" s="42">
        <v>57</v>
      </c>
      <c r="F35" s="44"/>
      <c r="G35" s="43"/>
      <c r="H35" s="45">
        <f t="shared" si="7"/>
        <v>61.95652173913043</v>
      </c>
      <c r="I35" s="46"/>
      <c r="J35" s="1097"/>
    </row>
    <row r="36" spans="1:10" ht="9" customHeight="1">
      <c r="A36" s="1096" t="s">
        <v>330</v>
      </c>
      <c r="B36" s="42">
        <v>80</v>
      </c>
      <c r="C36" s="42">
        <v>5</v>
      </c>
      <c r="D36" s="44"/>
      <c r="E36" s="42">
        <v>56</v>
      </c>
      <c r="F36" s="47">
        <v>2</v>
      </c>
      <c r="G36" s="43"/>
      <c r="H36" s="45">
        <f t="shared" si="7"/>
        <v>70</v>
      </c>
      <c r="I36" s="46">
        <f>SUM(F36/C36)*100</f>
        <v>40</v>
      </c>
      <c r="J36" s="1097"/>
    </row>
    <row r="37" spans="1:10" ht="9" customHeight="1">
      <c r="A37" s="1095" t="s">
        <v>331</v>
      </c>
      <c r="B37" s="10">
        <f>SUM(B38:B42)</f>
        <v>380</v>
      </c>
      <c r="C37" s="13"/>
      <c r="D37" s="11"/>
      <c r="E37" s="10">
        <f>SUM(E38:E42)</f>
        <v>319</v>
      </c>
      <c r="F37" s="11"/>
      <c r="G37" s="13"/>
      <c r="H37" s="14">
        <f t="shared" si="7"/>
        <v>83.94736842105263</v>
      </c>
      <c r="I37" s="15"/>
      <c r="J37" s="1089"/>
    </row>
    <row r="38" spans="1:10" ht="9" customHeight="1">
      <c r="A38" s="1096" t="s">
        <v>332</v>
      </c>
      <c r="B38" s="42">
        <v>75</v>
      </c>
      <c r="C38" s="42">
        <v>15</v>
      </c>
      <c r="D38" s="44"/>
      <c r="E38" s="42">
        <v>69</v>
      </c>
      <c r="F38" s="47">
        <v>10</v>
      </c>
      <c r="G38" s="43"/>
      <c r="H38" s="45">
        <f t="shared" si="7"/>
        <v>92</v>
      </c>
      <c r="I38" s="46">
        <f t="shared" ref="I38:I44" si="8">SUM(F38/C38)*100</f>
        <v>66.666666666666657</v>
      </c>
      <c r="J38" s="1097"/>
    </row>
    <row r="39" spans="1:10" ht="9" customHeight="1">
      <c r="A39" s="1096" t="s">
        <v>333</v>
      </c>
      <c r="B39" s="42">
        <v>90</v>
      </c>
      <c r="C39" s="42">
        <v>10</v>
      </c>
      <c r="D39" s="44"/>
      <c r="E39" s="42">
        <v>56</v>
      </c>
      <c r="F39" s="47">
        <v>2</v>
      </c>
      <c r="G39" s="43"/>
      <c r="H39" s="45">
        <f t="shared" si="7"/>
        <v>62.222222222222221</v>
      </c>
      <c r="I39" s="46">
        <f t="shared" si="8"/>
        <v>20</v>
      </c>
      <c r="J39" s="1097"/>
    </row>
    <row r="40" spans="1:10" ht="9" customHeight="1">
      <c r="A40" s="1096" t="s">
        <v>334</v>
      </c>
      <c r="B40" s="42">
        <v>65</v>
      </c>
      <c r="C40" s="42">
        <v>6</v>
      </c>
      <c r="D40" s="44"/>
      <c r="E40" s="42">
        <v>49</v>
      </c>
      <c r="F40" s="47">
        <v>2</v>
      </c>
      <c r="G40" s="43"/>
      <c r="H40" s="45">
        <f t="shared" si="7"/>
        <v>75.384615384615387</v>
      </c>
      <c r="I40" s="46">
        <f t="shared" si="8"/>
        <v>33.333333333333329</v>
      </c>
      <c r="J40" s="1097"/>
    </row>
    <row r="41" spans="1:10" ht="9" customHeight="1">
      <c r="A41" s="1096" t="s">
        <v>335</v>
      </c>
      <c r="B41" s="42">
        <v>128</v>
      </c>
      <c r="C41" s="42">
        <v>12</v>
      </c>
      <c r="D41" s="44"/>
      <c r="E41" s="42">
        <v>125</v>
      </c>
      <c r="F41" s="47">
        <v>2</v>
      </c>
      <c r="G41" s="43"/>
      <c r="H41" s="45">
        <f t="shared" si="7"/>
        <v>97.65625</v>
      </c>
      <c r="I41" s="46">
        <f t="shared" si="8"/>
        <v>16.666666666666664</v>
      </c>
      <c r="J41" s="1097"/>
    </row>
    <row r="42" spans="1:10" ht="9" customHeight="1">
      <c r="A42" s="1096" t="s">
        <v>336</v>
      </c>
      <c r="B42" s="42">
        <v>22</v>
      </c>
      <c r="C42" s="42">
        <v>8</v>
      </c>
      <c r="D42" s="44"/>
      <c r="E42" s="42">
        <v>20</v>
      </c>
      <c r="F42" s="47">
        <v>2</v>
      </c>
      <c r="G42" s="43"/>
      <c r="H42" s="45">
        <f t="shared" si="7"/>
        <v>90.909090909090907</v>
      </c>
      <c r="I42" s="46">
        <f t="shared" si="8"/>
        <v>25</v>
      </c>
      <c r="J42" s="1097"/>
    </row>
    <row r="43" spans="1:10" ht="9" customHeight="1">
      <c r="A43" s="1095" t="s">
        <v>337</v>
      </c>
      <c r="B43" s="10">
        <v>840</v>
      </c>
      <c r="C43" s="10">
        <v>59</v>
      </c>
      <c r="D43" s="35"/>
      <c r="E43" s="10">
        <v>669</v>
      </c>
      <c r="F43" s="12">
        <v>29</v>
      </c>
      <c r="G43" s="13"/>
      <c r="H43" s="14">
        <f t="shared" si="7"/>
        <v>79.642857142857139</v>
      </c>
      <c r="I43" s="15">
        <f t="shared" si="8"/>
        <v>49.152542372881356</v>
      </c>
      <c r="J43" s="1089"/>
    </row>
    <row r="44" spans="1:10" ht="9" customHeight="1">
      <c r="A44" s="1090" t="s">
        <v>338</v>
      </c>
      <c r="B44" s="24">
        <v>410</v>
      </c>
      <c r="C44" s="24">
        <v>90</v>
      </c>
      <c r="D44" s="32"/>
      <c r="E44" s="24">
        <v>340</v>
      </c>
      <c r="F44" s="29">
        <v>23</v>
      </c>
      <c r="G44" s="25"/>
      <c r="H44" s="27">
        <f t="shared" si="7"/>
        <v>82.926829268292678</v>
      </c>
      <c r="I44" s="30">
        <f t="shared" si="8"/>
        <v>25.555555555555554</v>
      </c>
      <c r="J44" s="1094"/>
    </row>
    <row r="45" spans="1:10" ht="9" customHeight="1">
      <c r="A45" s="1095" t="s">
        <v>339</v>
      </c>
      <c r="B45" s="10">
        <f>SUM(B46:B47)</f>
        <v>343</v>
      </c>
      <c r="C45" s="13"/>
      <c r="D45" s="11"/>
      <c r="E45" s="10">
        <f>SUM(E46:E47)</f>
        <v>263</v>
      </c>
      <c r="F45" s="11"/>
      <c r="G45" s="13"/>
      <c r="H45" s="14">
        <f t="shared" si="7"/>
        <v>76.67638483965014</v>
      </c>
      <c r="I45" s="15"/>
      <c r="J45" s="1089"/>
    </row>
    <row r="46" spans="1:10" ht="9" customHeight="1">
      <c r="A46" s="1096" t="s">
        <v>339</v>
      </c>
      <c r="B46" s="42">
        <v>300</v>
      </c>
      <c r="C46" s="42">
        <v>18</v>
      </c>
      <c r="D46" s="48">
        <v>2</v>
      </c>
      <c r="E46" s="42">
        <v>225</v>
      </c>
      <c r="F46" s="47">
        <v>13</v>
      </c>
      <c r="G46" s="42">
        <v>1</v>
      </c>
      <c r="H46" s="45">
        <f t="shared" si="7"/>
        <v>75</v>
      </c>
      <c r="I46" s="46">
        <f>SUM(F46/C46)*100</f>
        <v>72.222222222222214</v>
      </c>
      <c r="J46" s="1097">
        <f>SUM(G46/D46)*100</f>
        <v>50</v>
      </c>
    </row>
    <row r="47" spans="1:10" ht="9" customHeight="1">
      <c r="A47" s="1096" t="s">
        <v>340</v>
      </c>
      <c r="B47" s="42">
        <v>43</v>
      </c>
      <c r="C47" s="43"/>
      <c r="D47" s="44"/>
      <c r="E47" s="42">
        <v>38</v>
      </c>
      <c r="F47" s="44"/>
      <c r="G47" s="43"/>
      <c r="H47" s="45">
        <f t="shared" si="7"/>
        <v>88.372093023255815</v>
      </c>
      <c r="I47" s="46"/>
      <c r="J47" s="1097"/>
    </row>
    <row r="48" spans="1:10" ht="9" customHeight="1">
      <c r="A48" s="1090" t="s">
        <v>341</v>
      </c>
      <c r="B48" s="24">
        <v>183</v>
      </c>
      <c r="C48" s="24">
        <v>17</v>
      </c>
      <c r="D48" s="32"/>
      <c r="E48" s="24">
        <v>161</v>
      </c>
      <c r="F48" s="29">
        <v>5</v>
      </c>
      <c r="G48" s="25"/>
      <c r="H48" s="27">
        <f t="shared" si="7"/>
        <v>87.978142076502735</v>
      </c>
      <c r="I48" s="30">
        <f t="shared" ref="I48:I54" si="9">SUM(F48/C48)*100</f>
        <v>29.411764705882355</v>
      </c>
      <c r="J48" s="1094"/>
    </row>
    <row r="49" spans="1:10" ht="9" customHeight="1">
      <c r="A49" s="1090" t="s">
        <v>342</v>
      </c>
      <c r="B49" s="24">
        <v>27</v>
      </c>
      <c r="C49" s="24">
        <v>8</v>
      </c>
      <c r="D49" s="32"/>
      <c r="E49" s="24">
        <v>27</v>
      </c>
      <c r="F49" s="29">
        <v>8</v>
      </c>
      <c r="G49" s="25"/>
      <c r="H49" s="27">
        <f t="shared" si="7"/>
        <v>100</v>
      </c>
      <c r="I49" s="30">
        <f t="shared" si="9"/>
        <v>100</v>
      </c>
      <c r="J49" s="1094"/>
    </row>
    <row r="50" spans="1:10" ht="9" customHeight="1">
      <c r="A50" s="1090" t="s">
        <v>343</v>
      </c>
      <c r="B50" s="24">
        <v>28</v>
      </c>
      <c r="C50" s="24">
        <v>4</v>
      </c>
      <c r="D50" s="26"/>
      <c r="E50" s="24">
        <v>28</v>
      </c>
      <c r="F50" s="29">
        <v>4</v>
      </c>
      <c r="G50" s="25"/>
      <c r="H50" s="27">
        <f t="shared" si="7"/>
        <v>100</v>
      </c>
      <c r="I50" s="30">
        <f t="shared" si="9"/>
        <v>100</v>
      </c>
      <c r="J50" s="1094"/>
    </row>
    <row r="51" spans="1:10" ht="9" customHeight="1">
      <c r="A51" s="1090" t="s">
        <v>344</v>
      </c>
      <c r="B51" s="24">
        <v>410</v>
      </c>
      <c r="C51" s="24">
        <v>40</v>
      </c>
      <c r="D51" s="32"/>
      <c r="E51" s="24">
        <v>138</v>
      </c>
      <c r="F51" s="29">
        <v>15</v>
      </c>
      <c r="G51" s="25"/>
      <c r="H51" s="27">
        <f t="shared" si="7"/>
        <v>33.658536585365859</v>
      </c>
      <c r="I51" s="30">
        <f t="shared" si="9"/>
        <v>37.5</v>
      </c>
      <c r="J51" s="1094"/>
    </row>
    <row r="52" spans="1:10" ht="9" customHeight="1">
      <c r="A52" s="1090" t="s">
        <v>345</v>
      </c>
      <c r="B52" s="24">
        <v>54</v>
      </c>
      <c r="C52" s="24">
        <v>7</v>
      </c>
      <c r="D52" s="32">
        <v>1</v>
      </c>
      <c r="E52" s="24">
        <v>53</v>
      </c>
      <c r="F52" s="29">
        <v>6</v>
      </c>
      <c r="G52" s="24">
        <v>1</v>
      </c>
      <c r="H52" s="27">
        <f t="shared" si="7"/>
        <v>98.148148148148152</v>
      </c>
      <c r="I52" s="30">
        <f t="shared" si="9"/>
        <v>85.714285714285708</v>
      </c>
      <c r="J52" s="1094">
        <f>SUM(G52/D52)*100</f>
        <v>100</v>
      </c>
    </row>
    <row r="53" spans="1:10" ht="9" customHeight="1">
      <c r="A53" s="1090" t="s">
        <v>346</v>
      </c>
      <c r="B53" s="24">
        <v>80</v>
      </c>
      <c r="C53" s="24">
        <v>39</v>
      </c>
      <c r="D53" s="32"/>
      <c r="E53" s="24">
        <v>60</v>
      </c>
      <c r="F53" s="29">
        <v>13</v>
      </c>
      <c r="G53" s="25"/>
      <c r="H53" s="27">
        <f t="shared" si="7"/>
        <v>75</v>
      </c>
      <c r="I53" s="30">
        <f t="shared" si="9"/>
        <v>33.333333333333329</v>
      </c>
      <c r="J53" s="1094"/>
    </row>
    <row r="54" spans="1:10" ht="9" customHeight="1">
      <c r="A54" s="1090" t="s">
        <v>347</v>
      </c>
      <c r="B54" s="24">
        <v>190</v>
      </c>
      <c r="C54" s="24">
        <v>29</v>
      </c>
      <c r="D54" s="32">
        <v>1</v>
      </c>
      <c r="E54" s="24">
        <v>162</v>
      </c>
      <c r="F54" s="29">
        <v>7</v>
      </c>
      <c r="G54" s="24">
        <v>1</v>
      </c>
      <c r="H54" s="27">
        <f t="shared" si="7"/>
        <v>85.263157894736835</v>
      </c>
      <c r="I54" s="30">
        <f t="shared" si="9"/>
        <v>24.137931034482758</v>
      </c>
      <c r="J54" s="1094">
        <f>SUM(G54/D54)*100</f>
        <v>100</v>
      </c>
    </row>
    <row r="55" spans="1:10" ht="9" hidden="1" customHeight="1">
      <c r="A55" s="1098"/>
      <c r="B55" s="25"/>
      <c r="C55" s="25"/>
      <c r="D55" s="26"/>
      <c r="E55" s="25"/>
      <c r="F55" s="26"/>
      <c r="G55" s="25"/>
      <c r="H55" s="26"/>
      <c r="I55" s="25"/>
      <c r="J55" s="1093"/>
    </row>
    <row r="56" spans="1:10" ht="12.95" customHeight="1">
      <c r="A56" s="1086" t="s">
        <v>348</v>
      </c>
      <c r="B56" s="5">
        <f t="shared" ref="B56:G56" si="10">SUM(B57:B73)</f>
        <v>5600</v>
      </c>
      <c r="C56" s="5">
        <f t="shared" si="10"/>
        <v>249</v>
      </c>
      <c r="D56" s="6">
        <f t="shared" si="10"/>
        <v>2</v>
      </c>
      <c r="E56" s="5">
        <f t="shared" si="10"/>
        <v>5014</v>
      </c>
      <c r="F56" s="6">
        <f t="shared" si="10"/>
        <v>204</v>
      </c>
      <c r="G56" s="5">
        <f t="shared" si="10"/>
        <v>2</v>
      </c>
      <c r="H56" s="7">
        <f>SUM(E56/B56)*100</f>
        <v>89.535714285714292</v>
      </c>
      <c r="I56" s="8">
        <f>SUM(F56/C56)*100</f>
        <v>81.92771084337349</v>
      </c>
      <c r="J56" s="1099">
        <f>SUM(G56/D56)*100</f>
        <v>100</v>
      </c>
    </row>
    <row r="57" spans="1:10" ht="9" customHeight="1">
      <c r="A57" s="1090" t="s">
        <v>349</v>
      </c>
      <c r="B57" s="24">
        <v>1511</v>
      </c>
      <c r="C57" s="24">
        <v>98</v>
      </c>
      <c r="D57" s="26"/>
      <c r="E57" s="24">
        <v>1361</v>
      </c>
      <c r="F57" s="29">
        <v>82</v>
      </c>
      <c r="G57" s="25"/>
      <c r="H57" s="27">
        <f t="shared" ref="H57:I59" si="11">SUM(E57/B57)*100</f>
        <v>90.072799470549299</v>
      </c>
      <c r="I57" s="30">
        <f t="shared" si="11"/>
        <v>83.673469387755105</v>
      </c>
      <c r="J57" s="1094"/>
    </row>
    <row r="58" spans="1:10" ht="9" customHeight="1">
      <c r="A58" s="1090" t="s">
        <v>350</v>
      </c>
      <c r="B58" s="24">
        <v>411</v>
      </c>
      <c r="C58" s="24">
        <v>8</v>
      </c>
      <c r="D58" s="26"/>
      <c r="E58" s="24">
        <v>311</v>
      </c>
      <c r="F58" s="29">
        <v>3</v>
      </c>
      <c r="G58" s="25"/>
      <c r="H58" s="27">
        <f t="shared" si="11"/>
        <v>75.669099756690997</v>
      </c>
      <c r="I58" s="30">
        <f t="shared" si="11"/>
        <v>37.5</v>
      </c>
      <c r="J58" s="1094"/>
    </row>
    <row r="59" spans="1:10" ht="9" customHeight="1">
      <c r="A59" s="1090" t="s">
        <v>351</v>
      </c>
      <c r="B59" s="24">
        <v>386</v>
      </c>
      <c r="C59" s="24">
        <v>25</v>
      </c>
      <c r="D59" s="26"/>
      <c r="E59" s="24">
        <v>386</v>
      </c>
      <c r="F59" s="29">
        <v>25</v>
      </c>
      <c r="G59" s="25"/>
      <c r="H59" s="27">
        <f t="shared" si="11"/>
        <v>100</v>
      </c>
      <c r="I59" s="30">
        <f t="shared" si="11"/>
        <v>100</v>
      </c>
      <c r="J59" s="1094"/>
    </row>
    <row r="60" spans="1:10" ht="9" customHeight="1">
      <c r="A60" s="1090" t="s">
        <v>352</v>
      </c>
      <c r="B60" s="24">
        <v>410</v>
      </c>
      <c r="C60" s="24">
        <v>2</v>
      </c>
      <c r="D60" s="26"/>
      <c r="E60" s="24">
        <v>375</v>
      </c>
      <c r="F60" s="26"/>
      <c r="G60" s="25"/>
      <c r="H60" s="27">
        <f t="shared" ref="H60:H71" si="12">SUM(E60/B60)*100</f>
        <v>91.463414634146346</v>
      </c>
      <c r="I60" s="30"/>
      <c r="J60" s="1094"/>
    </row>
    <row r="61" spans="1:10" ht="9" customHeight="1">
      <c r="A61" s="1090" t="s">
        <v>353</v>
      </c>
      <c r="B61" s="24">
        <v>452</v>
      </c>
      <c r="C61" s="24">
        <v>5</v>
      </c>
      <c r="D61" s="26"/>
      <c r="E61" s="24">
        <v>448</v>
      </c>
      <c r="F61" s="29">
        <v>9</v>
      </c>
      <c r="G61" s="25"/>
      <c r="H61" s="27">
        <f t="shared" si="12"/>
        <v>99.115044247787608</v>
      </c>
      <c r="I61" s="30">
        <f t="shared" ref="I61:I71" si="13">SUM(F61/C61)*100</f>
        <v>180</v>
      </c>
      <c r="J61" s="1094"/>
    </row>
    <row r="62" spans="1:10" ht="9" customHeight="1">
      <c r="A62" s="1090" t="s">
        <v>354</v>
      </c>
      <c r="B62" s="24">
        <v>169</v>
      </c>
      <c r="C62" s="24">
        <v>18</v>
      </c>
      <c r="D62" s="29">
        <v>2</v>
      </c>
      <c r="E62" s="24">
        <v>150</v>
      </c>
      <c r="F62" s="29">
        <v>9</v>
      </c>
      <c r="G62" s="24">
        <v>2</v>
      </c>
      <c r="H62" s="27">
        <f t="shared" si="12"/>
        <v>88.757396449704146</v>
      </c>
      <c r="I62" s="30">
        <f t="shared" si="13"/>
        <v>50</v>
      </c>
      <c r="J62" s="1094">
        <f>SUM(G62/D62)*100</f>
        <v>100</v>
      </c>
    </row>
    <row r="63" spans="1:10" ht="9" customHeight="1">
      <c r="A63" s="1090" t="s">
        <v>355</v>
      </c>
      <c r="B63" s="24">
        <v>225</v>
      </c>
      <c r="C63" s="24">
        <v>1</v>
      </c>
      <c r="D63" s="26"/>
      <c r="E63" s="24">
        <v>210</v>
      </c>
      <c r="F63" s="29">
        <v>1</v>
      </c>
      <c r="G63" s="25"/>
      <c r="H63" s="27">
        <f t="shared" si="12"/>
        <v>93.333333333333329</v>
      </c>
      <c r="I63" s="30">
        <f t="shared" si="13"/>
        <v>100</v>
      </c>
      <c r="J63" s="1094"/>
    </row>
    <row r="64" spans="1:10" ht="9" customHeight="1">
      <c r="A64" s="1090" t="s">
        <v>356</v>
      </c>
      <c r="B64" s="24">
        <v>127</v>
      </c>
      <c r="C64" s="24">
        <v>3</v>
      </c>
      <c r="D64" s="26"/>
      <c r="E64" s="24">
        <v>127</v>
      </c>
      <c r="F64" s="29">
        <v>3</v>
      </c>
      <c r="G64" s="25"/>
      <c r="H64" s="27">
        <f t="shared" si="12"/>
        <v>100</v>
      </c>
      <c r="I64" s="30">
        <f t="shared" si="13"/>
        <v>100</v>
      </c>
      <c r="J64" s="1094"/>
    </row>
    <row r="65" spans="1:10" ht="9" customHeight="1">
      <c r="A65" s="1090" t="s">
        <v>357</v>
      </c>
      <c r="B65" s="24">
        <v>149</v>
      </c>
      <c r="C65" s="24">
        <v>2</v>
      </c>
      <c r="D65" s="26"/>
      <c r="E65" s="24">
        <v>131</v>
      </c>
      <c r="F65" s="29">
        <v>2</v>
      </c>
      <c r="G65" s="25"/>
      <c r="H65" s="27">
        <f t="shared" si="12"/>
        <v>87.919463087248317</v>
      </c>
      <c r="I65" s="30">
        <f t="shared" si="13"/>
        <v>100</v>
      </c>
      <c r="J65" s="1094"/>
    </row>
    <row r="66" spans="1:10" ht="9" customHeight="1">
      <c r="A66" s="1090" t="s">
        <v>358</v>
      </c>
      <c r="B66" s="24">
        <v>139</v>
      </c>
      <c r="C66" s="24">
        <v>3</v>
      </c>
      <c r="D66" s="26"/>
      <c r="E66" s="24">
        <v>124</v>
      </c>
      <c r="F66" s="29">
        <v>3</v>
      </c>
      <c r="G66" s="25"/>
      <c r="H66" s="27">
        <f t="shared" si="12"/>
        <v>89.208633093525179</v>
      </c>
      <c r="I66" s="30">
        <f t="shared" si="13"/>
        <v>100</v>
      </c>
      <c r="J66" s="1094"/>
    </row>
    <row r="67" spans="1:10" ht="9" customHeight="1">
      <c r="A67" s="1090" t="s">
        <v>359</v>
      </c>
      <c r="B67" s="24">
        <v>175</v>
      </c>
      <c r="C67" s="24">
        <v>4</v>
      </c>
      <c r="D67" s="26"/>
      <c r="E67" s="24">
        <v>175</v>
      </c>
      <c r="F67" s="29">
        <v>4</v>
      </c>
      <c r="G67" s="25"/>
      <c r="H67" s="27">
        <f t="shared" si="12"/>
        <v>100</v>
      </c>
      <c r="I67" s="30">
        <f t="shared" si="13"/>
        <v>100</v>
      </c>
      <c r="J67" s="1094"/>
    </row>
    <row r="68" spans="1:10" ht="9" customHeight="1">
      <c r="A68" s="1090" t="s">
        <v>360</v>
      </c>
      <c r="B68" s="24">
        <v>112</v>
      </c>
      <c r="C68" s="24">
        <v>8</v>
      </c>
      <c r="D68" s="26"/>
      <c r="E68" s="24">
        <v>94</v>
      </c>
      <c r="F68" s="29">
        <v>8</v>
      </c>
      <c r="G68" s="25"/>
      <c r="H68" s="27">
        <f t="shared" si="12"/>
        <v>83.928571428571431</v>
      </c>
      <c r="I68" s="30">
        <f t="shared" si="13"/>
        <v>100</v>
      </c>
      <c r="J68" s="1094"/>
    </row>
    <row r="69" spans="1:10" ht="9" customHeight="1">
      <c r="A69" s="1090" t="s">
        <v>361</v>
      </c>
      <c r="B69" s="24">
        <v>780</v>
      </c>
      <c r="C69" s="24">
        <v>58</v>
      </c>
      <c r="D69" s="26"/>
      <c r="E69" s="24">
        <v>676</v>
      </c>
      <c r="F69" s="29">
        <v>41</v>
      </c>
      <c r="G69" s="25"/>
      <c r="H69" s="27">
        <f t="shared" si="12"/>
        <v>86.666666666666671</v>
      </c>
      <c r="I69" s="30">
        <f t="shared" si="13"/>
        <v>70.689655172413794</v>
      </c>
      <c r="J69" s="1094"/>
    </row>
    <row r="70" spans="1:10" ht="9" customHeight="1">
      <c r="A70" s="1090" t="s">
        <v>362</v>
      </c>
      <c r="B70" s="24">
        <v>433</v>
      </c>
      <c r="C70" s="24">
        <v>3</v>
      </c>
      <c r="D70" s="26"/>
      <c r="E70" s="24">
        <v>350</v>
      </c>
      <c r="F70" s="29">
        <v>3</v>
      </c>
      <c r="G70" s="25"/>
      <c r="H70" s="27">
        <f t="shared" si="12"/>
        <v>80.831408775981529</v>
      </c>
      <c r="I70" s="30">
        <f t="shared" si="13"/>
        <v>100</v>
      </c>
      <c r="J70" s="1094"/>
    </row>
    <row r="71" spans="1:10" ht="9" customHeight="1">
      <c r="A71" s="1090" t="s">
        <v>363</v>
      </c>
      <c r="B71" s="24">
        <v>32</v>
      </c>
      <c r="C71" s="24">
        <v>1</v>
      </c>
      <c r="D71" s="32"/>
      <c r="E71" s="24">
        <v>32</v>
      </c>
      <c r="F71" s="29">
        <v>1</v>
      </c>
      <c r="G71" s="25"/>
      <c r="H71" s="27">
        <f t="shared" si="12"/>
        <v>100</v>
      </c>
      <c r="I71" s="30">
        <f t="shared" si="13"/>
        <v>100</v>
      </c>
      <c r="J71" s="1094"/>
    </row>
    <row r="72" spans="1:10" ht="9" customHeight="1">
      <c r="A72" s="1100" t="s">
        <v>341</v>
      </c>
      <c r="B72" s="28"/>
      <c r="C72" s="28"/>
      <c r="D72" s="36"/>
      <c r="E72" s="28"/>
      <c r="F72" s="28"/>
      <c r="G72" s="28"/>
      <c r="H72" s="31"/>
      <c r="I72" s="31"/>
      <c r="J72" s="1094"/>
    </row>
    <row r="73" spans="1:10" ht="9" customHeight="1">
      <c r="A73" s="1101" t="s">
        <v>364</v>
      </c>
      <c r="B73" s="1102">
        <v>89</v>
      </c>
      <c r="C73" s="1102">
        <v>10</v>
      </c>
      <c r="D73" s="1103"/>
      <c r="E73" s="1102">
        <v>64</v>
      </c>
      <c r="F73" s="1102">
        <v>10</v>
      </c>
      <c r="G73" s="1104"/>
      <c r="H73" s="1105">
        <f>SUM(E73/B73)*100</f>
        <v>71.910112359550567</v>
      </c>
      <c r="I73" s="1105">
        <f>SUM(F73/C73)*100</f>
        <v>100</v>
      </c>
      <c r="J73" s="1106"/>
    </row>
    <row r="74" spans="1:10" ht="3" customHeight="1"/>
    <row r="75" spans="1:10" ht="8.1" customHeight="1">
      <c r="A75" s="38" t="s">
        <v>365</v>
      </c>
      <c r="D75" s="39"/>
      <c r="H75" s="40"/>
      <c r="I75" s="41" t="s">
        <v>366</v>
      </c>
    </row>
    <row r="76" spans="1:10" ht="8.1" customHeight="1">
      <c r="A76" s="38" t="s">
        <v>367</v>
      </c>
      <c r="D76" s="39"/>
    </row>
    <row r="77" spans="1:10" ht="8.1" customHeight="1">
      <c r="A77" s="38" t="s">
        <v>368</v>
      </c>
      <c r="D77" s="39"/>
    </row>
    <row r="78" spans="1:10" ht="0.95" customHeight="1">
      <c r="D78" s="39"/>
    </row>
    <row r="79" spans="1:10">
      <c r="D79" s="40"/>
    </row>
    <row r="80" spans="1:10">
      <c r="D80" s="40"/>
    </row>
    <row r="81" spans="4:4">
      <c r="D81" s="40"/>
    </row>
    <row r="82" spans="4:4">
      <c r="D82" s="40"/>
    </row>
    <row r="83" spans="4:4">
      <c r="D83" s="40"/>
    </row>
    <row r="84" spans="4:4">
      <c r="D84" s="40"/>
    </row>
    <row r="85" spans="4:4">
      <c r="D85" s="40"/>
    </row>
    <row r="86" spans="4:4">
      <c r="D86" s="40"/>
    </row>
    <row r="87" spans="4:4">
      <c r="D87" s="40"/>
    </row>
    <row r="88" spans="4:4">
      <c r="D88" s="40"/>
    </row>
    <row r="89" spans="4:4">
      <c r="D89" s="40"/>
    </row>
    <row r="90" spans="4:4">
      <c r="D90" s="40"/>
    </row>
    <row r="91" spans="4:4">
      <c r="D91" s="40"/>
    </row>
    <row r="92" spans="4:4">
      <c r="D92" s="40"/>
    </row>
    <row r="93" spans="4:4">
      <c r="D93" s="40"/>
    </row>
    <row r="94" spans="4:4">
      <c r="D94" s="40"/>
    </row>
    <row r="95" spans="4:4">
      <c r="D95" s="40"/>
    </row>
  </sheetData>
  <sheetProtection password="CA55" sheet="1" objects="1" scenarios="1"/>
  <mergeCells count="8">
    <mergeCell ref="A1:J1"/>
    <mergeCell ref="A2:J2"/>
    <mergeCell ref="A3:J3"/>
    <mergeCell ref="E6:G6"/>
    <mergeCell ref="E7:G7"/>
    <mergeCell ref="B6:D6"/>
    <mergeCell ref="H6:J6"/>
    <mergeCell ref="H7:J7"/>
  </mergeCells>
  <phoneticPr fontId="9" type="noConversion"/>
  <printOptions horizontalCentered="1"/>
  <pageMargins left="0.74803149606299213" right="0.51181102362204722" top="0.35433070866141736" bottom="0.11811023622047245" header="0" footer="0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AM178"/>
  <sheetViews>
    <sheetView showGridLines="0" workbookViewId="0">
      <selection sqref="A1:IV65536"/>
    </sheetView>
  </sheetViews>
  <sheetFormatPr baseColWidth="10" defaultColWidth="12.3984375" defaultRowHeight="10.5"/>
  <cols>
    <col min="1" max="1" width="34.59765625" style="50" customWidth="1"/>
    <col min="2" max="2" width="8.796875" style="50" customWidth="1"/>
    <col min="3" max="3" width="9.19921875" style="50" customWidth="1"/>
    <col min="4" max="4" width="0" style="50" hidden="1" customWidth="1"/>
    <col min="5" max="5" width="9.19921875" style="50" customWidth="1"/>
    <col min="6" max="6" width="9.3984375" style="50" customWidth="1"/>
    <col min="7" max="7" width="9" style="50" customWidth="1"/>
    <col min="8" max="8" width="0" style="50" hidden="1" customWidth="1"/>
    <col min="9" max="9" width="9" style="50" customWidth="1"/>
    <col min="10" max="10" width="9.19921875" style="50" customWidth="1"/>
    <col min="11" max="11" width="8" style="50" customWidth="1"/>
    <col min="12" max="12" width="0" style="50" hidden="1" customWidth="1"/>
    <col min="13" max="13" width="7.3984375" style="50" customWidth="1"/>
    <col min="14" max="14" width="8.796875" style="50" customWidth="1"/>
    <col min="15" max="15" width="7.3984375" style="50" customWidth="1"/>
    <col min="16" max="16" width="0" style="50" hidden="1" customWidth="1"/>
    <col min="17" max="17" width="7.3984375" style="50" customWidth="1"/>
    <col min="18" max="18" width="8.796875" style="50" customWidth="1"/>
    <col min="19" max="19" width="8" style="50" customWidth="1"/>
    <col min="20" max="20" width="0" style="50" hidden="1" customWidth="1"/>
    <col min="21" max="21" width="7.59765625" style="50" customWidth="1"/>
    <col min="22" max="22" width="8.19921875" style="50" customWidth="1"/>
    <col min="23" max="23" width="7.796875" style="50" customWidth="1"/>
    <col min="24" max="24" width="0.19921875" style="50" hidden="1" customWidth="1"/>
    <col min="25" max="25" width="7.19921875" style="50" customWidth="1"/>
    <col min="26" max="26" width="19.19921875" style="50" customWidth="1"/>
    <col min="27" max="32" width="12.3984375" style="50" customWidth="1"/>
    <col min="33" max="33" width="7" style="50" customWidth="1"/>
    <col min="34" max="34" width="45.3984375" style="50" customWidth="1"/>
    <col min="35" max="16384" width="12.3984375" style="50"/>
  </cols>
  <sheetData>
    <row r="1" spans="1:39" ht="9.9499999999999993" customHeight="1">
      <c r="A1" s="3094" t="s">
        <v>298</v>
      </c>
      <c r="B1" s="3094"/>
      <c r="C1" s="3094"/>
      <c r="D1" s="3094"/>
      <c r="E1" s="3094"/>
      <c r="F1" s="3094"/>
      <c r="G1" s="3094"/>
      <c r="H1" s="3094"/>
      <c r="I1" s="3094"/>
      <c r="J1" s="3094"/>
      <c r="K1" s="3094"/>
      <c r="L1" s="3094"/>
      <c r="M1" s="3094"/>
      <c r="N1" s="3094"/>
      <c r="O1" s="3094"/>
      <c r="P1" s="3094"/>
      <c r="Q1" s="3094"/>
      <c r="R1" s="3094"/>
      <c r="S1" s="3094"/>
      <c r="T1" s="3094"/>
      <c r="U1" s="3094"/>
      <c r="V1" s="3094"/>
      <c r="W1" s="3094"/>
      <c r="X1" s="3094"/>
      <c r="Y1" s="3094"/>
    </row>
    <row r="2" spans="1:39" ht="10.5" hidden="1" customHeight="1">
      <c r="A2" s="52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2"/>
      <c r="T2" s="52"/>
      <c r="U2" s="52"/>
      <c r="V2" s="52"/>
      <c r="W2" s="52"/>
      <c r="X2" s="52"/>
      <c r="Y2" s="52"/>
    </row>
    <row r="3" spans="1:39" ht="9" customHeight="1">
      <c r="A3" s="3094" t="s">
        <v>377</v>
      </c>
      <c r="B3" s="3094"/>
      <c r="C3" s="3094"/>
      <c r="D3" s="3094"/>
      <c r="E3" s="3094"/>
      <c r="F3" s="3094"/>
      <c r="G3" s="3094"/>
      <c r="H3" s="3094"/>
      <c r="I3" s="3094"/>
      <c r="J3" s="3094"/>
      <c r="K3" s="3094"/>
      <c r="L3" s="3094"/>
      <c r="M3" s="3094"/>
      <c r="N3" s="3094"/>
      <c r="O3" s="3094"/>
      <c r="P3" s="3094"/>
      <c r="Q3" s="3094"/>
      <c r="R3" s="3094"/>
      <c r="S3" s="3094"/>
      <c r="T3" s="3094"/>
      <c r="U3" s="3094"/>
      <c r="V3" s="3094"/>
      <c r="W3" s="3094"/>
      <c r="X3" s="3094"/>
      <c r="Y3" s="3094"/>
    </row>
    <row r="4" spans="1:39" ht="9" customHeight="1">
      <c r="B4" s="53" t="s">
        <v>379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2"/>
      <c r="T4" s="52"/>
      <c r="U4" s="52"/>
      <c r="V4" s="52"/>
      <c r="W4" s="52"/>
      <c r="X4" s="52"/>
      <c r="Y4" s="52"/>
    </row>
    <row r="5" spans="1:39" ht="9.75" customHeight="1">
      <c r="A5" s="49" t="s">
        <v>378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2"/>
      <c r="T5" s="52"/>
      <c r="U5" s="52"/>
      <c r="V5" s="52"/>
      <c r="W5" s="52"/>
      <c r="X5" s="52"/>
      <c r="Y5" s="52"/>
      <c r="Z5" s="54" t="s">
        <v>380</v>
      </c>
    </row>
    <row r="6" spans="1:39" ht="9.9499999999999993" customHeight="1">
      <c r="A6" s="3101" t="s">
        <v>381</v>
      </c>
      <c r="B6" s="3098" t="s">
        <v>382</v>
      </c>
      <c r="C6" s="3095" t="s">
        <v>291</v>
      </c>
      <c r="D6" s="3096"/>
      <c r="E6" s="3097"/>
      <c r="F6" s="3095" t="s">
        <v>292</v>
      </c>
      <c r="G6" s="3096"/>
      <c r="H6" s="3096"/>
      <c r="I6" s="3097"/>
      <c r="J6" s="3095" t="s">
        <v>537</v>
      </c>
      <c r="K6" s="3096"/>
      <c r="L6" s="3096"/>
      <c r="M6" s="3097"/>
      <c r="N6" s="3095" t="s">
        <v>293</v>
      </c>
      <c r="O6" s="3096"/>
      <c r="P6" s="3096"/>
      <c r="Q6" s="3097"/>
      <c r="R6" s="3095" t="s">
        <v>294</v>
      </c>
      <c r="S6" s="3096"/>
      <c r="T6" s="3096"/>
      <c r="U6" s="3097"/>
      <c r="V6" s="3095" t="s">
        <v>295</v>
      </c>
      <c r="W6" s="3096"/>
      <c r="X6" s="3096"/>
      <c r="Y6" s="3097"/>
      <c r="Z6" s="55"/>
      <c r="AA6" s="55"/>
    </row>
    <row r="7" spans="1:39" ht="10.5" hidden="1" customHeight="1">
      <c r="A7" s="3102"/>
      <c r="B7" s="3099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7"/>
      <c r="T7" s="57"/>
      <c r="U7" s="57"/>
      <c r="V7" s="57"/>
      <c r="W7" s="57"/>
      <c r="X7" s="57"/>
      <c r="Y7" s="57"/>
      <c r="Z7" s="55"/>
      <c r="AA7" s="55"/>
    </row>
    <row r="8" spans="1:39" ht="9.9499999999999993" customHeight="1">
      <c r="A8" s="3103"/>
      <c r="B8" s="3100"/>
      <c r="C8" s="1107" t="s">
        <v>296</v>
      </c>
      <c r="D8" s="59"/>
      <c r="E8" s="1107" t="s">
        <v>297</v>
      </c>
      <c r="F8" s="1107" t="s">
        <v>383</v>
      </c>
      <c r="G8" s="1107" t="s">
        <v>296</v>
      </c>
      <c r="H8" s="59"/>
      <c r="I8" s="1107" t="s">
        <v>297</v>
      </c>
      <c r="J8" s="1117" t="s">
        <v>383</v>
      </c>
      <c r="K8" s="1118" t="s">
        <v>296</v>
      </c>
      <c r="L8" s="1107" t="s">
        <v>297</v>
      </c>
      <c r="M8" s="58" t="s">
        <v>385</v>
      </c>
      <c r="N8" s="58" t="s">
        <v>383</v>
      </c>
      <c r="O8" s="58" t="s">
        <v>384</v>
      </c>
      <c r="P8" s="59"/>
      <c r="Q8" s="58" t="s">
        <v>385</v>
      </c>
      <c r="R8" s="58" t="s">
        <v>383</v>
      </c>
      <c r="S8" s="58" t="s">
        <v>386</v>
      </c>
      <c r="T8" s="59"/>
      <c r="U8" s="58" t="s">
        <v>387</v>
      </c>
      <c r="V8" s="58" t="s">
        <v>383</v>
      </c>
      <c r="W8" s="58" t="s">
        <v>384</v>
      </c>
      <c r="X8" s="59"/>
      <c r="Y8" s="58" t="s">
        <v>387</v>
      </c>
      <c r="Z8" s="55"/>
      <c r="AA8" s="55"/>
    </row>
    <row r="9" spans="1:39" ht="9.9499999999999993" customHeight="1">
      <c r="A9" s="66" t="s">
        <v>388</v>
      </c>
      <c r="B9" s="68">
        <f>(B10+B36)</f>
        <v>8165</v>
      </c>
      <c r="C9" s="61">
        <f>(C10+C36)</f>
        <v>3947</v>
      </c>
      <c r="D9" s="62"/>
      <c r="E9" s="61">
        <f>(E10+E36)</f>
        <v>4218</v>
      </c>
      <c r="F9" s="61">
        <f>(F10+F36)</f>
        <v>2719</v>
      </c>
      <c r="G9" s="61">
        <f>(G10+G36)</f>
        <v>1333</v>
      </c>
      <c r="H9" s="62"/>
      <c r="I9" s="61">
        <f>(I10+I36)</f>
        <v>1386</v>
      </c>
      <c r="J9" s="63">
        <f>(J10+J36)</f>
        <v>1783</v>
      </c>
      <c r="K9" s="1108">
        <f>(K10+K36)</f>
        <v>828</v>
      </c>
      <c r="L9" s="62"/>
      <c r="M9" s="61">
        <f>(M10+M36)</f>
        <v>955</v>
      </c>
      <c r="N9" s="60">
        <f>(N10+N36)</f>
        <v>1556</v>
      </c>
      <c r="O9" s="60">
        <f>(O10+O36)</f>
        <v>787</v>
      </c>
      <c r="P9" s="64"/>
      <c r="Q9" s="60">
        <f>(Q10+Q36)</f>
        <v>769</v>
      </c>
      <c r="R9" s="60">
        <f>(R10+R36)</f>
        <v>1226</v>
      </c>
      <c r="S9" s="60">
        <f>(S10+S36)</f>
        <v>590</v>
      </c>
      <c r="T9" s="64"/>
      <c r="U9" s="60">
        <f>(U10+U36)</f>
        <v>636</v>
      </c>
      <c r="V9" s="60">
        <f>(V10+V36)</f>
        <v>881</v>
      </c>
      <c r="W9" s="60">
        <f>(W10+W36)</f>
        <v>409</v>
      </c>
      <c r="X9" s="64"/>
      <c r="Y9" s="60">
        <f>(Y10+Y36)</f>
        <v>472</v>
      </c>
      <c r="Z9" s="55"/>
      <c r="AA9" s="55"/>
      <c r="AK9" s="65"/>
      <c r="AM9" s="65"/>
    </row>
    <row r="10" spans="1:39" ht="9" customHeight="1">
      <c r="A10" s="66" t="s">
        <v>389</v>
      </c>
      <c r="B10" s="60">
        <f>SUM(B12+B16+B27)</f>
        <v>241</v>
      </c>
      <c r="C10" s="60">
        <f>SUM(C12+C16+C27)</f>
        <v>155</v>
      </c>
      <c r="D10" s="64"/>
      <c r="E10" s="60">
        <f>SUM(E12+E16+E27)</f>
        <v>86</v>
      </c>
      <c r="F10" s="60">
        <f>SUM(F12+F16+F27)</f>
        <v>169</v>
      </c>
      <c r="G10" s="60">
        <f>SUM(G12+G16+G27)</f>
        <v>99</v>
      </c>
      <c r="H10" s="64"/>
      <c r="I10" s="60">
        <f>SUM(I12+I16+I27)</f>
        <v>70</v>
      </c>
      <c r="J10" s="67">
        <f>SUM(J12+J16+J27)</f>
        <v>45</v>
      </c>
      <c r="K10" s="1108">
        <f>SUM(K12+K16+K27)</f>
        <v>30</v>
      </c>
      <c r="L10" s="64"/>
      <c r="M10" s="60">
        <f>SUM(M12+M16+M27)</f>
        <v>15</v>
      </c>
      <c r="N10" s="68">
        <f>SUM(N12+N16+N27)</f>
        <v>22</v>
      </c>
      <c r="O10" s="68">
        <f>SUM(O12+O16+O27)</f>
        <v>21</v>
      </c>
      <c r="P10" s="69"/>
      <c r="Q10" s="68">
        <f>SUM(Q12+Q16+Q27)</f>
        <v>1</v>
      </c>
      <c r="R10" s="68">
        <f>SUM(R12+R16+R27)</f>
        <v>5</v>
      </c>
      <c r="S10" s="68">
        <f>SUM(S12+S16+S27)</f>
        <v>5</v>
      </c>
      <c r="T10" s="69"/>
      <c r="U10" s="69"/>
      <c r="V10" s="69"/>
      <c r="W10" s="69"/>
      <c r="X10" s="69"/>
      <c r="Y10" s="69"/>
      <c r="Z10" s="55"/>
      <c r="AA10" s="55"/>
    </row>
    <row r="11" spans="1:39" ht="10.5" hidden="1" customHeight="1">
      <c r="A11" s="69"/>
      <c r="B11" s="70"/>
      <c r="C11" s="70"/>
      <c r="D11" s="70"/>
      <c r="E11" s="70"/>
      <c r="F11" s="70"/>
      <c r="G11" s="70"/>
      <c r="H11" s="70"/>
      <c r="I11" s="70"/>
      <c r="J11" s="71"/>
      <c r="K11" s="1109"/>
      <c r="L11" s="70"/>
      <c r="M11" s="70"/>
      <c r="N11" s="70"/>
      <c r="O11" s="70"/>
      <c r="P11" s="70"/>
      <c r="Q11" s="70"/>
      <c r="R11" s="70"/>
      <c r="S11" s="69"/>
      <c r="T11" s="69"/>
      <c r="U11" s="69"/>
      <c r="V11" s="69"/>
      <c r="W11" s="69"/>
      <c r="X11" s="69"/>
      <c r="Y11" s="69"/>
      <c r="Z11" s="55"/>
      <c r="AA11" s="55"/>
    </row>
    <row r="12" spans="1:39" ht="9" customHeight="1">
      <c r="A12" s="72" t="s">
        <v>390</v>
      </c>
      <c r="B12" s="73">
        <f>SUM(B13+B14)</f>
        <v>17</v>
      </c>
      <c r="C12" s="73">
        <f>SUM(C13+C14)</f>
        <v>17</v>
      </c>
      <c r="D12" s="70"/>
      <c r="E12" s="70"/>
      <c r="F12" s="73">
        <f>SUM(F13+F14)</f>
        <v>4</v>
      </c>
      <c r="G12" s="73">
        <f>SUM(G13+G14)</f>
        <v>4</v>
      </c>
      <c r="H12" s="70"/>
      <c r="I12" s="70"/>
      <c r="J12" s="74">
        <f>SUM(J13+J14)</f>
        <v>1</v>
      </c>
      <c r="K12" s="1110">
        <f>SUM(K13+K14)</f>
        <v>1</v>
      </c>
      <c r="L12" s="70"/>
      <c r="M12" s="70"/>
      <c r="N12" s="73">
        <f>SUM(N13+N14)</f>
        <v>12</v>
      </c>
      <c r="O12" s="73">
        <f>SUM(O13+O14)</f>
        <v>12</v>
      </c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55"/>
      <c r="AA12" s="55"/>
      <c r="AB12" s="55"/>
      <c r="AC12" s="55"/>
      <c r="AD12" s="55"/>
      <c r="AE12" s="55"/>
    </row>
    <row r="13" spans="1:39" ht="9" customHeight="1">
      <c r="A13" s="75" t="s">
        <v>391</v>
      </c>
      <c r="B13" s="76">
        <f>SUM(C13:E13)</f>
        <v>10</v>
      </c>
      <c r="C13" s="77">
        <f>SUM(G13+K13+O13+S13+W13)</f>
        <v>10</v>
      </c>
      <c r="D13" s="78"/>
      <c r="E13" s="78"/>
      <c r="F13" s="76">
        <f>SUM(G13:I13)</f>
        <v>3</v>
      </c>
      <c r="G13" s="76">
        <v>3</v>
      </c>
      <c r="H13" s="78"/>
      <c r="I13" s="78"/>
      <c r="J13" s="79"/>
      <c r="K13" s="1111"/>
      <c r="L13" s="78"/>
      <c r="M13" s="78"/>
      <c r="N13" s="76">
        <f>SUM(O13:Q13)</f>
        <v>7</v>
      </c>
      <c r="O13" s="76">
        <v>7</v>
      </c>
      <c r="P13" s="78"/>
      <c r="Q13" s="78"/>
      <c r="R13" s="70"/>
      <c r="S13" s="70"/>
      <c r="T13" s="70"/>
      <c r="U13" s="70"/>
      <c r="V13" s="70"/>
      <c r="W13" s="70"/>
      <c r="X13" s="70"/>
      <c r="Y13" s="70"/>
      <c r="Z13" s="55"/>
      <c r="AA13" s="55"/>
      <c r="AB13" s="55"/>
      <c r="AC13" s="55"/>
      <c r="AD13" s="55"/>
      <c r="AE13" s="55"/>
    </row>
    <row r="14" spans="1:39" ht="9" customHeight="1">
      <c r="A14" s="75" t="s">
        <v>392</v>
      </c>
      <c r="B14" s="76">
        <f>SUM(C14:E14)</f>
        <v>7</v>
      </c>
      <c r="C14" s="77">
        <f>SUM(G14+K14+O14+S14+W14)</f>
        <v>7</v>
      </c>
      <c r="D14" s="78"/>
      <c r="E14" s="77"/>
      <c r="F14" s="76">
        <f>SUM(G14:I14)</f>
        <v>1</v>
      </c>
      <c r="G14" s="76">
        <v>1</v>
      </c>
      <c r="H14" s="78"/>
      <c r="I14" s="78"/>
      <c r="J14" s="80">
        <f>SUM(K14:M14)</f>
        <v>1</v>
      </c>
      <c r="K14" s="1112">
        <v>1</v>
      </c>
      <c r="L14" s="78"/>
      <c r="M14" s="78"/>
      <c r="N14" s="76">
        <f>SUM(O14:Q14)</f>
        <v>5</v>
      </c>
      <c r="O14" s="76">
        <v>5</v>
      </c>
      <c r="P14" s="78"/>
      <c r="Q14" s="78"/>
      <c r="R14" s="70"/>
      <c r="S14" s="70"/>
      <c r="T14" s="70"/>
      <c r="U14" s="70"/>
      <c r="V14" s="70"/>
      <c r="W14" s="70"/>
      <c r="X14" s="70"/>
      <c r="Y14" s="70"/>
      <c r="Z14" s="55"/>
      <c r="AA14" s="55"/>
      <c r="AB14" s="55"/>
      <c r="AC14" s="55"/>
      <c r="AD14" s="55"/>
      <c r="AE14" s="55"/>
    </row>
    <row r="15" spans="1:39" ht="10.5" hidden="1" customHeight="1">
      <c r="A15" s="69"/>
      <c r="B15" s="70"/>
      <c r="C15" s="70"/>
      <c r="D15" s="70"/>
      <c r="E15" s="70"/>
      <c r="F15" s="70"/>
      <c r="G15" s="70"/>
      <c r="H15" s="70"/>
      <c r="I15" s="70"/>
      <c r="J15" s="71"/>
      <c r="K15" s="1109"/>
      <c r="L15" s="70"/>
      <c r="M15" s="70"/>
      <c r="N15" s="70"/>
      <c r="O15" s="70"/>
      <c r="P15" s="70"/>
      <c r="Q15" s="70"/>
      <c r="R15" s="70"/>
      <c r="S15" s="69"/>
      <c r="T15" s="69"/>
      <c r="U15" s="69"/>
      <c r="V15" s="69"/>
      <c r="W15" s="69"/>
      <c r="X15" s="69"/>
      <c r="Y15" s="69"/>
      <c r="Z15" s="55"/>
      <c r="AA15" s="55"/>
    </row>
    <row r="16" spans="1:39" ht="9" customHeight="1">
      <c r="A16" s="72" t="s">
        <v>393</v>
      </c>
      <c r="B16" s="73">
        <f>SUM(B17:B26)</f>
        <v>151</v>
      </c>
      <c r="C16" s="73">
        <f>SUM(C17:C26)</f>
        <v>94</v>
      </c>
      <c r="D16" s="70"/>
      <c r="E16" s="73">
        <f>SUM(E17:E26)</f>
        <v>57</v>
      </c>
      <c r="F16" s="73">
        <f>SUM(F17:F26)</f>
        <v>115</v>
      </c>
      <c r="G16" s="73">
        <f>SUM(G17:G26)</f>
        <v>72</v>
      </c>
      <c r="H16" s="70"/>
      <c r="I16" s="73">
        <f>SUM(I17:I26)</f>
        <v>43</v>
      </c>
      <c r="J16" s="74">
        <f>SUM(J17:J26)</f>
        <v>35</v>
      </c>
      <c r="K16" s="1110">
        <f>SUM(K17:K26)</f>
        <v>21</v>
      </c>
      <c r="L16" s="70"/>
      <c r="M16" s="73">
        <f>SUM(M17:M26)</f>
        <v>14</v>
      </c>
      <c r="N16" s="73">
        <f>SUM(N17:N26)</f>
        <v>1</v>
      </c>
      <c r="O16" s="73">
        <f>SUM(O17:O26)</f>
        <v>1</v>
      </c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55"/>
      <c r="AA16" s="55"/>
    </row>
    <row r="17" spans="1:39" ht="8.1" customHeight="1">
      <c r="A17" s="75" t="s">
        <v>391</v>
      </c>
      <c r="B17" s="76">
        <f t="shared" ref="B17:B25" si="0">SUM(C17:E17)</f>
        <v>2</v>
      </c>
      <c r="C17" s="77">
        <f t="shared" ref="C17:C25" si="1">SUM(G17+K17+O17+S17+W17)</f>
        <v>1</v>
      </c>
      <c r="D17" s="78"/>
      <c r="E17" s="77">
        <f>SUM(I17+M17+Q17+U17+Y17)</f>
        <v>1</v>
      </c>
      <c r="F17" s="78"/>
      <c r="G17" s="78"/>
      <c r="H17" s="78"/>
      <c r="I17" s="78"/>
      <c r="J17" s="80">
        <f>SUM(K17:M17)</f>
        <v>2</v>
      </c>
      <c r="K17" s="1112">
        <v>1</v>
      </c>
      <c r="L17" s="78"/>
      <c r="M17" s="76">
        <v>1</v>
      </c>
      <c r="N17" s="78"/>
      <c r="O17" s="78"/>
      <c r="P17" s="78"/>
      <c r="Q17" s="78"/>
      <c r="R17" s="78"/>
      <c r="S17" s="70"/>
      <c r="T17" s="70"/>
      <c r="U17" s="70"/>
      <c r="V17" s="70"/>
      <c r="W17" s="70"/>
      <c r="X17" s="70"/>
      <c r="Y17" s="70"/>
      <c r="Z17" s="55"/>
      <c r="AA17" s="55"/>
    </row>
    <row r="18" spans="1:39" ht="9" customHeight="1">
      <c r="A18" s="75" t="s">
        <v>394</v>
      </c>
      <c r="B18" s="76">
        <f t="shared" si="0"/>
        <v>32</v>
      </c>
      <c r="C18" s="77">
        <f t="shared" si="1"/>
        <v>25</v>
      </c>
      <c r="D18" s="78"/>
      <c r="E18" s="77">
        <f>SUM(I18+M18+Q18+U18+Y18)</f>
        <v>7</v>
      </c>
      <c r="F18" s="76">
        <f>SUM(G18:I18)</f>
        <v>32</v>
      </c>
      <c r="G18" s="76">
        <v>25</v>
      </c>
      <c r="H18" s="78"/>
      <c r="I18" s="76">
        <v>7</v>
      </c>
      <c r="J18" s="79"/>
      <c r="K18" s="1111"/>
      <c r="L18" s="78"/>
      <c r="M18" s="78"/>
      <c r="N18" s="78"/>
      <c r="O18" s="78"/>
      <c r="P18" s="78"/>
      <c r="Q18" s="78"/>
      <c r="R18" s="78"/>
      <c r="S18" s="70"/>
      <c r="T18" s="70"/>
      <c r="U18" s="70"/>
      <c r="V18" s="70"/>
      <c r="W18" s="70"/>
      <c r="X18" s="70"/>
      <c r="Y18" s="70"/>
      <c r="Z18" s="55"/>
      <c r="AA18" s="55"/>
    </row>
    <row r="19" spans="1:39" ht="8.1" customHeight="1">
      <c r="A19" s="75" t="s">
        <v>395</v>
      </c>
      <c r="B19" s="76">
        <f t="shared" si="0"/>
        <v>4</v>
      </c>
      <c r="C19" s="77">
        <f t="shared" si="1"/>
        <v>4</v>
      </c>
      <c r="D19" s="78"/>
      <c r="E19" s="77"/>
      <c r="F19" s="76">
        <f>SUM(G19:I19)</f>
        <v>4</v>
      </c>
      <c r="G19" s="76">
        <v>4</v>
      </c>
      <c r="H19" s="78"/>
      <c r="I19" s="78"/>
      <c r="J19" s="79"/>
      <c r="K19" s="1111"/>
      <c r="L19" s="78"/>
      <c r="M19" s="78"/>
      <c r="N19" s="78"/>
      <c r="O19" s="78"/>
      <c r="P19" s="78"/>
      <c r="Q19" s="78"/>
      <c r="R19" s="78"/>
      <c r="S19" s="70"/>
      <c r="T19" s="70"/>
      <c r="U19" s="70"/>
      <c r="V19" s="70"/>
      <c r="W19" s="70"/>
      <c r="X19" s="70"/>
      <c r="Y19" s="70"/>
      <c r="Z19" s="55"/>
      <c r="AA19" s="55"/>
    </row>
    <row r="20" spans="1:39" ht="8.1" customHeight="1">
      <c r="A20" s="75" t="s">
        <v>392</v>
      </c>
      <c r="B20" s="76">
        <f t="shared" si="0"/>
        <v>6</v>
      </c>
      <c r="C20" s="77">
        <f t="shared" si="1"/>
        <v>4</v>
      </c>
      <c r="D20" s="78"/>
      <c r="E20" s="77">
        <f t="shared" ref="E20:E25" si="2">SUM(I20+M20+Q20+U20+Y20)</f>
        <v>2</v>
      </c>
      <c r="F20" s="76">
        <f>SUM(G20:I20)</f>
        <v>3</v>
      </c>
      <c r="G20" s="76">
        <v>1</v>
      </c>
      <c r="H20" s="78"/>
      <c r="I20" s="76">
        <v>2</v>
      </c>
      <c r="J20" s="80">
        <f>SUM(K20:M20)</f>
        <v>2</v>
      </c>
      <c r="K20" s="1112">
        <v>2</v>
      </c>
      <c r="L20" s="78"/>
      <c r="M20" s="78"/>
      <c r="N20" s="76">
        <f>SUM(O20:Q20)</f>
        <v>1</v>
      </c>
      <c r="O20" s="76">
        <v>1</v>
      </c>
      <c r="P20" s="78"/>
      <c r="Q20" s="78"/>
      <c r="R20" s="78"/>
      <c r="S20" s="70"/>
      <c r="T20" s="70"/>
      <c r="U20" s="70"/>
      <c r="V20" s="70"/>
      <c r="W20" s="70"/>
      <c r="X20" s="70"/>
      <c r="Y20" s="70"/>
      <c r="Z20" s="55"/>
      <c r="AA20" s="55"/>
    </row>
    <row r="21" spans="1:39" ht="8.1" customHeight="1">
      <c r="A21" s="75" t="s">
        <v>396</v>
      </c>
      <c r="B21" s="76">
        <f t="shared" si="0"/>
        <v>44</v>
      </c>
      <c r="C21" s="77">
        <f t="shared" si="1"/>
        <v>33</v>
      </c>
      <c r="D21" s="78"/>
      <c r="E21" s="77">
        <f t="shared" si="2"/>
        <v>11</v>
      </c>
      <c r="F21" s="76">
        <f>SUM(G21:I21)</f>
        <v>44</v>
      </c>
      <c r="G21" s="76">
        <v>33</v>
      </c>
      <c r="H21" s="78"/>
      <c r="I21" s="76">
        <v>11</v>
      </c>
      <c r="J21" s="79"/>
      <c r="K21" s="1111"/>
      <c r="L21" s="78"/>
      <c r="M21" s="78"/>
      <c r="N21" s="78"/>
      <c r="O21" s="78"/>
      <c r="P21" s="78"/>
      <c r="Q21" s="78"/>
      <c r="R21" s="78"/>
      <c r="S21" s="70"/>
      <c r="T21" s="70"/>
      <c r="U21" s="70"/>
      <c r="V21" s="70"/>
      <c r="W21" s="70"/>
      <c r="X21" s="70"/>
      <c r="Y21" s="70"/>
      <c r="Z21" s="55"/>
      <c r="AA21" s="55"/>
    </row>
    <row r="22" spans="1:39" ht="8.1" customHeight="1">
      <c r="A22" s="75" t="s">
        <v>397</v>
      </c>
      <c r="B22" s="76">
        <f t="shared" si="0"/>
        <v>16</v>
      </c>
      <c r="C22" s="77">
        <f t="shared" si="1"/>
        <v>12</v>
      </c>
      <c r="D22" s="78"/>
      <c r="E22" s="77">
        <f t="shared" si="2"/>
        <v>4</v>
      </c>
      <c r="F22" s="78"/>
      <c r="G22" s="78"/>
      <c r="H22" s="78"/>
      <c r="I22" s="78"/>
      <c r="J22" s="80">
        <f>SUM(K22:M22)</f>
        <v>16</v>
      </c>
      <c r="K22" s="1112">
        <v>12</v>
      </c>
      <c r="L22" s="78"/>
      <c r="M22" s="76">
        <v>4</v>
      </c>
      <c r="N22" s="78"/>
      <c r="O22" s="78"/>
      <c r="P22" s="78"/>
      <c r="Q22" s="78"/>
      <c r="R22" s="78"/>
      <c r="S22" s="70"/>
      <c r="T22" s="70"/>
      <c r="U22" s="70"/>
      <c r="V22" s="70"/>
      <c r="W22" s="70"/>
      <c r="X22" s="70"/>
      <c r="Y22" s="70"/>
      <c r="Z22" s="55"/>
      <c r="AA22" s="55"/>
    </row>
    <row r="23" spans="1:39" ht="9" customHeight="1">
      <c r="A23" s="75" t="s">
        <v>398</v>
      </c>
      <c r="B23" s="76">
        <f t="shared" si="0"/>
        <v>7</v>
      </c>
      <c r="C23" s="77">
        <f t="shared" si="1"/>
        <v>4</v>
      </c>
      <c r="D23" s="78"/>
      <c r="E23" s="77">
        <f t="shared" si="2"/>
        <v>3</v>
      </c>
      <c r="F23" s="76">
        <f>SUM(G23:I23)</f>
        <v>2</v>
      </c>
      <c r="G23" s="76">
        <v>2</v>
      </c>
      <c r="H23" s="78"/>
      <c r="I23" s="78"/>
      <c r="J23" s="80">
        <f>SUM(K23:M23)</f>
        <v>5</v>
      </c>
      <c r="K23" s="1112">
        <v>2</v>
      </c>
      <c r="L23" s="78"/>
      <c r="M23" s="76">
        <v>3</v>
      </c>
      <c r="N23" s="78"/>
      <c r="O23" s="78"/>
      <c r="P23" s="78"/>
      <c r="Q23" s="78"/>
      <c r="R23" s="78"/>
      <c r="S23" s="78"/>
      <c r="T23" s="70"/>
      <c r="U23" s="70"/>
      <c r="V23" s="70"/>
      <c r="W23" s="70"/>
      <c r="X23" s="70"/>
      <c r="Y23" s="70"/>
      <c r="Z23" s="55"/>
      <c r="AA23" s="55"/>
    </row>
    <row r="24" spans="1:39" ht="8.1" customHeight="1">
      <c r="A24" s="75" t="s">
        <v>399</v>
      </c>
      <c r="B24" s="76">
        <f t="shared" si="0"/>
        <v>24</v>
      </c>
      <c r="C24" s="77">
        <f t="shared" si="1"/>
        <v>5</v>
      </c>
      <c r="D24" s="78"/>
      <c r="E24" s="77">
        <f t="shared" si="2"/>
        <v>19</v>
      </c>
      <c r="F24" s="76">
        <f>SUM(G24:I24)</f>
        <v>24</v>
      </c>
      <c r="G24" s="76">
        <v>5</v>
      </c>
      <c r="H24" s="78"/>
      <c r="I24" s="76">
        <v>19</v>
      </c>
      <c r="J24" s="79"/>
      <c r="K24" s="1111"/>
      <c r="L24" s="78"/>
      <c r="M24" s="78"/>
      <c r="N24" s="78"/>
      <c r="O24" s="78"/>
      <c r="P24" s="78"/>
      <c r="Q24" s="78"/>
      <c r="R24" s="78"/>
      <c r="S24" s="78"/>
      <c r="T24" s="70"/>
      <c r="U24" s="70"/>
      <c r="V24" s="70"/>
      <c r="W24" s="70"/>
      <c r="X24" s="70"/>
      <c r="Y24" s="70"/>
      <c r="Z24" s="55"/>
      <c r="AA24" s="55"/>
    </row>
    <row r="25" spans="1:39" ht="9" customHeight="1">
      <c r="A25" s="75" t="s">
        <v>400</v>
      </c>
      <c r="B25" s="76">
        <f t="shared" si="0"/>
        <v>16</v>
      </c>
      <c r="C25" s="77">
        <f t="shared" si="1"/>
        <v>6</v>
      </c>
      <c r="D25" s="78"/>
      <c r="E25" s="77">
        <f t="shared" si="2"/>
        <v>10</v>
      </c>
      <c r="F25" s="76">
        <f>SUM(G25:I25)</f>
        <v>6</v>
      </c>
      <c r="G25" s="76">
        <v>2</v>
      </c>
      <c r="H25" s="78"/>
      <c r="I25" s="76">
        <v>4</v>
      </c>
      <c r="J25" s="80">
        <f>SUM(K25:M25)</f>
        <v>10</v>
      </c>
      <c r="K25" s="1112">
        <v>4</v>
      </c>
      <c r="L25" s="78"/>
      <c r="M25" s="76">
        <v>6</v>
      </c>
      <c r="N25" s="78"/>
      <c r="O25" s="78"/>
      <c r="P25" s="78"/>
      <c r="Q25" s="78"/>
      <c r="R25" s="78"/>
      <c r="S25" s="78"/>
      <c r="T25" s="70"/>
      <c r="U25" s="70"/>
      <c r="V25" s="70"/>
      <c r="W25" s="70"/>
      <c r="X25" s="70"/>
      <c r="Y25" s="70"/>
      <c r="Z25" s="55"/>
      <c r="AA25" s="55"/>
    </row>
    <row r="26" spans="1:39" ht="10.5" hidden="1" customHeight="1">
      <c r="A26" s="78"/>
      <c r="B26" s="78"/>
      <c r="C26" s="77"/>
      <c r="D26" s="78"/>
      <c r="E26" s="77"/>
      <c r="F26" s="78"/>
      <c r="G26" s="78"/>
      <c r="H26" s="78"/>
      <c r="I26" s="78"/>
      <c r="J26" s="79"/>
      <c r="K26" s="1111"/>
      <c r="L26" s="78"/>
      <c r="M26" s="78"/>
      <c r="N26" s="78"/>
      <c r="O26" s="78"/>
      <c r="P26" s="78"/>
      <c r="Q26" s="78"/>
      <c r="R26" s="78"/>
      <c r="S26" s="78"/>
      <c r="T26" s="70"/>
      <c r="U26" s="70"/>
      <c r="V26" s="70"/>
      <c r="W26" s="70"/>
      <c r="X26" s="69"/>
      <c r="Y26" s="69"/>
      <c r="Z26" s="55"/>
      <c r="AA26" s="55"/>
    </row>
    <row r="27" spans="1:39" ht="9" customHeight="1">
      <c r="A27" s="72" t="s">
        <v>401</v>
      </c>
      <c r="B27" s="73">
        <f>SUM(B28:B35)</f>
        <v>73</v>
      </c>
      <c r="C27" s="73">
        <f>SUM(C28:C35)</f>
        <v>44</v>
      </c>
      <c r="D27" s="70"/>
      <c r="E27" s="73">
        <f>SUM(E28:E35)</f>
        <v>29</v>
      </c>
      <c r="F27" s="73">
        <f>SUM(F28:F35)</f>
        <v>50</v>
      </c>
      <c r="G27" s="73">
        <f>SUM(G28:G35)</f>
        <v>23</v>
      </c>
      <c r="H27" s="70"/>
      <c r="I27" s="73">
        <f>SUM(I28:I35)</f>
        <v>27</v>
      </c>
      <c r="J27" s="74">
        <f>SUM(J28:J35)</f>
        <v>9</v>
      </c>
      <c r="K27" s="1110">
        <f>SUM(K28:K35)</f>
        <v>8</v>
      </c>
      <c r="L27" s="70"/>
      <c r="M27" s="73">
        <f>SUM(M28:M35)</f>
        <v>1</v>
      </c>
      <c r="N27" s="73">
        <f>SUM(N28:N35)</f>
        <v>9</v>
      </c>
      <c r="O27" s="73">
        <f>SUM(O28:O35)</f>
        <v>8</v>
      </c>
      <c r="P27" s="70"/>
      <c r="Q27" s="73">
        <f>SUM(Q28:Q35)</f>
        <v>1</v>
      </c>
      <c r="R27" s="73">
        <f>SUM(R28:R35)</f>
        <v>5</v>
      </c>
      <c r="S27" s="73">
        <f>SUM(S28:S35)</f>
        <v>5</v>
      </c>
      <c r="T27" s="70"/>
      <c r="U27" s="70"/>
      <c r="V27" s="70"/>
      <c r="W27" s="70"/>
      <c r="X27" s="70"/>
      <c r="Y27" s="70"/>
      <c r="Z27" s="55"/>
      <c r="AA27" s="55"/>
      <c r="AK27" s="65"/>
      <c r="AM27" s="65"/>
    </row>
    <row r="28" spans="1:39" ht="9" customHeight="1">
      <c r="A28" s="75" t="s">
        <v>428</v>
      </c>
      <c r="B28" s="76">
        <f t="shared" ref="B28:B35" si="3">SUM(C28:E28)</f>
        <v>7</v>
      </c>
      <c r="C28" s="77">
        <f t="shared" ref="C28:C35" si="4">SUM(G28+K28+O28+S28+W28)</f>
        <v>5</v>
      </c>
      <c r="D28" s="78"/>
      <c r="E28" s="77">
        <f>SUM(I28+M28+Q28+U28+Y28)</f>
        <v>2</v>
      </c>
      <c r="F28" s="76">
        <f t="shared" ref="F28:F35" si="5">SUM(G28:I28)</f>
        <v>2</v>
      </c>
      <c r="G28" s="78"/>
      <c r="H28" s="78"/>
      <c r="I28" s="76">
        <v>2</v>
      </c>
      <c r="J28" s="80">
        <f>SUM(K28+M28)</f>
        <v>2</v>
      </c>
      <c r="K28" s="1112">
        <v>2</v>
      </c>
      <c r="L28" s="78"/>
      <c r="M28" s="78"/>
      <c r="N28" s="76">
        <f>SUM(O28:Q28)</f>
        <v>3</v>
      </c>
      <c r="O28" s="76">
        <v>3</v>
      </c>
      <c r="P28" s="78"/>
      <c r="Q28" s="78"/>
      <c r="R28" s="78"/>
      <c r="S28" s="81"/>
      <c r="T28" s="81"/>
      <c r="U28" s="81"/>
      <c r="V28" s="81"/>
      <c r="W28" s="81"/>
      <c r="X28" s="81"/>
      <c r="Y28" s="81"/>
      <c r="Z28" s="55"/>
      <c r="AA28" s="55"/>
    </row>
    <row r="29" spans="1:39" ht="8.1" customHeight="1">
      <c r="A29" s="75" t="s">
        <v>429</v>
      </c>
      <c r="B29" s="76">
        <f t="shared" si="3"/>
        <v>6</v>
      </c>
      <c r="C29" s="77">
        <f t="shared" si="4"/>
        <v>3</v>
      </c>
      <c r="D29" s="78"/>
      <c r="E29" s="77">
        <f>SUM(I29+M29+Q29+U29+Y29)</f>
        <v>3</v>
      </c>
      <c r="F29" s="76">
        <f t="shared" si="5"/>
        <v>6</v>
      </c>
      <c r="G29" s="76">
        <v>3</v>
      </c>
      <c r="H29" s="78"/>
      <c r="I29" s="76">
        <v>3</v>
      </c>
      <c r="J29" s="79"/>
      <c r="K29" s="1111"/>
      <c r="L29" s="78"/>
      <c r="M29" s="78"/>
      <c r="N29" s="78"/>
      <c r="O29" s="78"/>
      <c r="P29" s="78"/>
      <c r="Q29" s="78"/>
      <c r="R29" s="78"/>
      <c r="S29" s="81"/>
      <c r="T29" s="81"/>
      <c r="U29" s="81"/>
      <c r="V29" s="81"/>
      <c r="W29" s="81"/>
      <c r="X29" s="81"/>
      <c r="Y29" s="81"/>
      <c r="Z29" s="55"/>
      <c r="AA29" s="55"/>
    </row>
    <row r="30" spans="1:39" ht="8.1" customHeight="1">
      <c r="A30" s="75" t="s">
        <v>430</v>
      </c>
      <c r="B30" s="76">
        <f t="shared" si="3"/>
        <v>6</v>
      </c>
      <c r="C30" s="77">
        <f t="shared" si="4"/>
        <v>6</v>
      </c>
      <c r="D30" s="78"/>
      <c r="E30" s="77"/>
      <c r="F30" s="76">
        <f t="shared" si="5"/>
        <v>2</v>
      </c>
      <c r="G30" s="76">
        <v>2</v>
      </c>
      <c r="H30" s="78"/>
      <c r="I30" s="78"/>
      <c r="J30" s="80">
        <f>SUM(K30+M30)</f>
        <v>2</v>
      </c>
      <c r="K30" s="1112">
        <v>2</v>
      </c>
      <c r="L30" s="78"/>
      <c r="M30" s="78"/>
      <c r="N30" s="76">
        <f>SUM(O30:Q30)</f>
        <v>1</v>
      </c>
      <c r="O30" s="76">
        <v>1</v>
      </c>
      <c r="P30" s="78"/>
      <c r="Q30" s="78"/>
      <c r="R30" s="76">
        <f>SUM(S30:U30)</f>
        <v>1</v>
      </c>
      <c r="S30" s="76">
        <v>1</v>
      </c>
      <c r="T30" s="81"/>
      <c r="U30" s="81"/>
      <c r="V30" s="81"/>
      <c r="W30" s="81"/>
      <c r="X30" s="81"/>
      <c r="Y30" s="81"/>
      <c r="Z30" s="55"/>
      <c r="AA30" s="55"/>
    </row>
    <row r="31" spans="1:39" ht="8.1" customHeight="1">
      <c r="A31" s="75" t="s">
        <v>397</v>
      </c>
      <c r="B31" s="76">
        <f t="shared" si="3"/>
        <v>31</v>
      </c>
      <c r="C31" s="77">
        <f t="shared" si="4"/>
        <v>13</v>
      </c>
      <c r="D31" s="78"/>
      <c r="E31" s="77">
        <f>SUM(I31+M31+Q31+U31+Y31)</f>
        <v>18</v>
      </c>
      <c r="F31" s="76">
        <f t="shared" si="5"/>
        <v>31</v>
      </c>
      <c r="G31" s="76">
        <v>13</v>
      </c>
      <c r="H31" s="78"/>
      <c r="I31" s="76">
        <v>18</v>
      </c>
      <c r="J31" s="79"/>
      <c r="K31" s="1111"/>
      <c r="L31" s="78"/>
      <c r="M31" s="78"/>
      <c r="N31" s="78"/>
      <c r="O31" s="78"/>
      <c r="P31" s="78"/>
      <c r="Q31" s="78"/>
      <c r="R31" s="78"/>
      <c r="S31" s="81"/>
      <c r="T31" s="81"/>
      <c r="U31" s="81"/>
      <c r="V31" s="81"/>
      <c r="W31" s="81"/>
      <c r="X31" s="81"/>
      <c r="Y31" s="81"/>
      <c r="Z31" s="55"/>
      <c r="AA31" s="55"/>
    </row>
    <row r="32" spans="1:39" ht="9" customHeight="1">
      <c r="A32" s="75" t="s">
        <v>431</v>
      </c>
      <c r="B32" s="76">
        <f t="shared" si="3"/>
        <v>6</v>
      </c>
      <c r="C32" s="77">
        <f t="shared" si="4"/>
        <v>6</v>
      </c>
      <c r="D32" s="78"/>
      <c r="E32" s="77">
        <f>SUM(I32+M32+Q32+U32+Y32)</f>
        <v>0</v>
      </c>
      <c r="F32" s="76">
        <f t="shared" si="5"/>
        <v>1</v>
      </c>
      <c r="G32" s="76">
        <v>1</v>
      </c>
      <c r="H32" s="78"/>
      <c r="I32" s="76" t="s">
        <v>1316</v>
      </c>
      <c r="J32" s="80">
        <f>SUM(K32+M32)</f>
        <v>1</v>
      </c>
      <c r="K32" s="1112">
        <v>1</v>
      </c>
      <c r="L32" s="78"/>
      <c r="M32" s="78"/>
      <c r="N32" s="76">
        <f>SUM(O32:Q32)</f>
        <v>2</v>
      </c>
      <c r="O32" s="76">
        <v>2</v>
      </c>
      <c r="P32" s="78"/>
      <c r="Q32" s="78"/>
      <c r="R32" s="76">
        <f>SUM(S32:U32)</f>
        <v>2</v>
      </c>
      <c r="S32" s="76">
        <v>2</v>
      </c>
      <c r="T32" s="78"/>
      <c r="U32" s="78"/>
      <c r="V32" s="78"/>
      <c r="W32" s="78"/>
      <c r="X32" s="78"/>
      <c r="Y32" s="78"/>
      <c r="Z32" s="55"/>
      <c r="AA32" s="55"/>
      <c r="AK32" s="65"/>
      <c r="AM32" s="65"/>
    </row>
    <row r="33" spans="1:39" ht="9" customHeight="1">
      <c r="A33" s="75" t="s">
        <v>432</v>
      </c>
      <c r="B33" s="76">
        <f t="shared" si="3"/>
        <v>7</v>
      </c>
      <c r="C33" s="77">
        <f t="shared" si="4"/>
        <v>7</v>
      </c>
      <c r="D33" s="78"/>
      <c r="E33" s="77"/>
      <c r="F33" s="76">
        <f t="shared" si="5"/>
        <v>2</v>
      </c>
      <c r="G33" s="76">
        <v>2</v>
      </c>
      <c r="H33" s="78"/>
      <c r="I33" s="78"/>
      <c r="J33" s="80">
        <f>SUM(K33+M33)</f>
        <v>2</v>
      </c>
      <c r="K33" s="1112">
        <v>2</v>
      </c>
      <c r="L33" s="78"/>
      <c r="M33" s="78"/>
      <c r="N33" s="76">
        <f>SUM(O33:Q33)</f>
        <v>1</v>
      </c>
      <c r="O33" s="76">
        <v>1</v>
      </c>
      <c r="P33" s="78"/>
      <c r="Q33" s="78"/>
      <c r="R33" s="76">
        <f>SUM(S33:U33)</f>
        <v>2</v>
      </c>
      <c r="S33" s="76">
        <v>2</v>
      </c>
      <c r="T33" s="78"/>
      <c r="U33" s="78"/>
      <c r="V33" s="78"/>
      <c r="W33" s="78"/>
      <c r="X33" s="78"/>
      <c r="Y33" s="78"/>
      <c r="Z33" s="55"/>
      <c r="AA33" s="55"/>
    </row>
    <row r="34" spans="1:39" ht="8.1" customHeight="1">
      <c r="A34" s="75" t="s">
        <v>433</v>
      </c>
      <c r="B34" s="76">
        <f t="shared" si="3"/>
        <v>6</v>
      </c>
      <c r="C34" s="77">
        <f t="shared" si="4"/>
        <v>2</v>
      </c>
      <c r="D34" s="78"/>
      <c r="E34" s="77">
        <f>SUM(I34+M34+Q34+U34+Y34)</f>
        <v>4</v>
      </c>
      <c r="F34" s="76">
        <f t="shared" si="5"/>
        <v>2</v>
      </c>
      <c r="G34" s="78"/>
      <c r="H34" s="78"/>
      <c r="I34" s="76">
        <v>2</v>
      </c>
      <c r="J34" s="80">
        <f>SUM(K34+M34)</f>
        <v>2</v>
      </c>
      <c r="K34" s="1112">
        <v>1</v>
      </c>
      <c r="L34" s="78"/>
      <c r="M34" s="76">
        <v>1</v>
      </c>
      <c r="N34" s="76">
        <f>SUM(O34:Q34)</f>
        <v>2</v>
      </c>
      <c r="O34" s="76">
        <v>1</v>
      </c>
      <c r="P34" s="78"/>
      <c r="Q34" s="76">
        <v>1</v>
      </c>
      <c r="R34" s="81"/>
      <c r="S34" s="78"/>
      <c r="T34" s="78"/>
      <c r="U34" s="78"/>
      <c r="V34" s="78"/>
      <c r="W34" s="78"/>
      <c r="X34" s="78"/>
      <c r="Y34" s="78"/>
      <c r="Z34" s="55"/>
      <c r="AA34" s="55"/>
    </row>
    <row r="35" spans="1:39" ht="8.1" customHeight="1">
      <c r="A35" s="75" t="s">
        <v>434</v>
      </c>
      <c r="B35" s="76">
        <f t="shared" si="3"/>
        <v>4</v>
      </c>
      <c r="C35" s="77">
        <f t="shared" si="4"/>
        <v>2</v>
      </c>
      <c r="D35" s="78"/>
      <c r="E35" s="77">
        <f>SUM(I35+M35+Q35+U35+Y35)</f>
        <v>2</v>
      </c>
      <c r="F35" s="76">
        <f t="shared" si="5"/>
        <v>4</v>
      </c>
      <c r="G35" s="76">
        <v>2</v>
      </c>
      <c r="H35" s="78"/>
      <c r="I35" s="76">
        <v>2</v>
      </c>
      <c r="J35" s="79"/>
      <c r="K35" s="1111"/>
      <c r="L35" s="78"/>
      <c r="M35" s="78"/>
      <c r="N35" s="78"/>
      <c r="O35" s="78"/>
      <c r="P35" s="78"/>
      <c r="Q35" s="78"/>
      <c r="R35" s="81"/>
      <c r="S35" s="78"/>
      <c r="T35" s="78"/>
      <c r="U35" s="78"/>
      <c r="V35" s="78"/>
      <c r="W35" s="78"/>
      <c r="X35" s="78"/>
      <c r="Y35" s="78"/>
      <c r="Z35" s="55"/>
      <c r="AA35" s="55"/>
    </row>
    <row r="36" spans="1:39" ht="9.9499999999999993" customHeight="1">
      <c r="A36" s="66" t="s">
        <v>435</v>
      </c>
      <c r="B36" s="68">
        <f>SUM(B38+B39+B42+B48+B52+B53+B58+B59+B64+B65+B66+B67+B68)</f>
        <v>7924</v>
      </c>
      <c r="C36" s="68">
        <f>SUM(C38+C39+C42+C48+C52+C53+C58+C59+C64+C65+C66+C67+C68)</f>
        <v>3792</v>
      </c>
      <c r="D36" s="69"/>
      <c r="E36" s="68">
        <f>SUM(E38+E39+E42+E48+E52+E53+E58+E59+E64+E65+E66+E67+E68)</f>
        <v>4132</v>
      </c>
      <c r="F36" s="68">
        <f>SUM(F38+F39+F42+F48+F52+F53+F58+F59+F64+F65+F66+F67+F68)</f>
        <v>2550</v>
      </c>
      <c r="G36" s="68">
        <f>SUM(G38+G39+G42+G48+G52+G53+G58+G59+G64+G65+G66+G67+G68)</f>
        <v>1234</v>
      </c>
      <c r="H36" s="69"/>
      <c r="I36" s="68">
        <f>SUM(I38+I39+I42+I48+I52+I53+I58+I59+I64+I65+I66+I67+I68)</f>
        <v>1316</v>
      </c>
      <c r="J36" s="82">
        <f>SUM(J38+J39+J42+J48+J52+J53+J58+J59+J64+J65+J66+J67+J68)</f>
        <v>1738</v>
      </c>
      <c r="K36" s="1108">
        <f>SUM(K38+K39+K42+K48+K52+K53+K58+K59+K64+K65+K66+K67+K68)</f>
        <v>798</v>
      </c>
      <c r="L36" s="69"/>
      <c r="M36" s="68">
        <f>SUM(M38+M39+M42+M48+M52+M53+M58+M59+M64+M65+M66+M67+M68)</f>
        <v>940</v>
      </c>
      <c r="N36" s="68">
        <f>SUM(N38+N39+N42+N48+N52+N53+N58+N59+N64+N65+N66+N67+N68)</f>
        <v>1534</v>
      </c>
      <c r="O36" s="68">
        <f>SUM(O38+O39+O42+O48+O52+O53+O58+O59+O64+O65+O66+O67+O68)</f>
        <v>766</v>
      </c>
      <c r="P36" s="69"/>
      <c r="Q36" s="68">
        <f>SUM(Q38+Q39+Q42+Q48+Q52+Q53+Q58+Q59+Q64+Q65+Q66+Q67+Q68)</f>
        <v>768</v>
      </c>
      <c r="R36" s="68">
        <f>SUM(R38+R39+R42+R48+R52+R53+R58+R59+R64+R65+R66+R67+R68)</f>
        <v>1221</v>
      </c>
      <c r="S36" s="68">
        <f>SUM(S38+S39+S42+S48+S52+S53+S58+S59+S64+S65+S66+S67+S68)</f>
        <v>585</v>
      </c>
      <c r="T36" s="69"/>
      <c r="U36" s="68">
        <f>SUM(U38+U39+U42+U48+U52+U53+U58+U59+U64+U65+U66+U67+U68)</f>
        <v>636</v>
      </c>
      <c r="V36" s="68">
        <f>SUM(V38+V39+V42+V48+V52+V53+V58+V59+V64+V65+V66+V67+V68)</f>
        <v>881</v>
      </c>
      <c r="W36" s="68">
        <f>SUM(W38+W39+W42+W48+W52+W53+W58+W59+W64+W65+W66+W67+W68)</f>
        <v>409</v>
      </c>
      <c r="X36" s="69"/>
      <c r="Y36" s="68">
        <f>SUM(Y38+Y39+Y42+Y48+Y52+Y53+Y58+Y59+Y64+Y65+Y66+Y67+Y68)</f>
        <v>472</v>
      </c>
      <c r="Z36" s="55"/>
      <c r="AA36" s="55"/>
      <c r="AK36" s="65"/>
      <c r="AM36" s="65"/>
    </row>
    <row r="37" spans="1:39" ht="10.5" hidden="1" customHeight="1">
      <c r="A37" s="78"/>
      <c r="B37" s="78"/>
      <c r="C37" s="78"/>
      <c r="D37" s="78"/>
      <c r="E37" s="78"/>
      <c r="F37" s="78"/>
      <c r="G37" s="78"/>
      <c r="H37" s="78"/>
      <c r="I37" s="78"/>
      <c r="J37" s="79"/>
      <c r="K37" s="1111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55"/>
      <c r="AA37" s="55"/>
    </row>
    <row r="38" spans="1:39" ht="9" customHeight="1">
      <c r="A38" s="75" t="s">
        <v>436</v>
      </c>
      <c r="B38" s="76">
        <f t="shared" ref="B38:B58" si="6">SUM(C38:E38)</f>
        <v>170</v>
      </c>
      <c r="C38" s="77">
        <f>SUM(G38+K38+O38+S38+W38)</f>
        <v>146</v>
      </c>
      <c r="D38" s="78"/>
      <c r="E38" s="77">
        <f>SUM(I38+M38+Q38+U38+Y38)</f>
        <v>24</v>
      </c>
      <c r="F38" s="76">
        <f>SUM(G38:I38)</f>
        <v>71</v>
      </c>
      <c r="G38" s="76">
        <v>64</v>
      </c>
      <c r="H38" s="78"/>
      <c r="I38" s="76">
        <v>7</v>
      </c>
      <c r="J38" s="80">
        <f>SUM(K38:M38)</f>
        <v>48</v>
      </c>
      <c r="K38" s="1112">
        <v>39</v>
      </c>
      <c r="L38" s="78"/>
      <c r="M38" s="76">
        <v>9</v>
      </c>
      <c r="N38" s="76">
        <f>SUM(O38:Q38)</f>
        <v>34</v>
      </c>
      <c r="O38" s="76">
        <v>27</v>
      </c>
      <c r="P38" s="78"/>
      <c r="Q38" s="76">
        <v>7</v>
      </c>
      <c r="R38" s="76">
        <f>SUM(S38:U38)</f>
        <v>13</v>
      </c>
      <c r="S38" s="76">
        <v>12</v>
      </c>
      <c r="T38" s="78"/>
      <c r="U38" s="76">
        <v>1</v>
      </c>
      <c r="V38" s="76">
        <f>SUM(W38:Y38)</f>
        <v>4</v>
      </c>
      <c r="W38" s="76">
        <v>4</v>
      </c>
      <c r="X38" s="78"/>
      <c r="Y38" s="78"/>
      <c r="Z38" s="55"/>
      <c r="AA38" s="55"/>
    </row>
    <row r="39" spans="1:39" ht="9" customHeight="1">
      <c r="A39" s="72" t="s">
        <v>437</v>
      </c>
      <c r="B39" s="73">
        <f t="shared" si="6"/>
        <v>216</v>
      </c>
      <c r="C39" s="83">
        <f>SUM(C40:C41)</f>
        <v>59</v>
      </c>
      <c r="D39" s="70"/>
      <c r="E39" s="83">
        <f>SUM(E40:E41)</f>
        <v>157</v>
      </c>
      <c r="F39" s="73">
        <f>SUM(F40:F41)</f>
        <v>115</v>
      </c>
      <c r="G39" s="73">
        <f>SUM(G40:G41)</f>
        <v>25</v>
      </c>
      <c r="H39" s="70"/>
      <c r="I39" s="73">
        <f>SUM(I40:I41)</f>
        <v>90</v>
      </c>
      <c r="J39" s="74">
        <f>SUM(J40:J41)</f>
        <v>49</v>
      </c>
      <c r="K39" s="1110">
        <f>SUM(K40:K41)</f>
        <v>12</v>
      </c>
      <c r="L39" s="70"/>
      <c r="M39" s="73">
        <f>SUM(M40:M41)</f>
        <v>37</v>
      </c>
      <c r="N39" s="73">
        <f>SUM(N40:N41)</f>
        <v>30</v>
      </c>
      <c r="O39" s="73">
        <f>SUM(O40:O41)</f>
        <v>14</v>
      </c>
      <c r="P39" s="70"/>
      <c r="Q39" s="73">
        <f>SUM(Q40:Q41)</f>
        <v>16</v>
      </c>
      <c r="R39" s="73">
        <f>SUM(R40:R41)</f>
        <v>22</v>
      </c>
      <c r="S39" s="73">
        <f>SUM(S40:S41)</f>
        <v>8</v>
      </c>
      <c r="T39" s="70"/>
      <c r="U39" s="73">
        <f>SUM(U40:U41)</f>
        <v>14</v>
      </c>
      <c r="V39" s="70"/>
      <c r="W39" s="78"/>
      <c r="X39" s="78"/>
      <c r="Y39" s="78"/>
      <c r="Z39" s="55"/>
      <c r="AA39" s="55"/>
    </row>
    <row r="40" spans="1:39" ht="8.1" customHeight="1">
      <c r="A40" s="84" t="s">
        <v>438</v>
      </c>
      <c r="B40" s="85">
        <f t="shared" si="6"/>
        <v>158</v>
      </c>
      <c r="C40" s="86">
        <f t="shared" ref="C40:C47" si="7">SUM(G40+K40+O40+S40+W40)</f>
        <v>51</v>
      </c>
      <c r="D40" s="87"/>
      <c r="E40" s="86">
        <f>SUM(I40+M40+Q40+U40+Y40)</f>
        <v>107</v>
      </c>
      <c r="F40" s="85">
        <f>SUM(G40:I40)</f>
        <v>57</v>
      </c>
      <c r="G40" s="85">
        <v>17</v>
      </c>
      <c r="H40" s="87"/>
      <c r="I40" s="85">
        <v>40</v>
      </c>
      <c r="J40" s="88">
        <f>SUM(K40:M40)</f>
        <v>49</v>
      </c>
      <c r="K40" s="1113">
        <v>12</v>
      </c>
      <c r="L40" s="87"/>
      <c r="M40" s="85">
        <v>37</v>
      </c>
      <c r="N40" s="85">
        <f>SUM(O40:Q40)</f>
        <v>30</v>
      </c>
      <c r="O40" s="85">
        <v>14</v>
      </c>
      <c r="P40" s="87"/>
      <c r="Q40" s="85">
        <v>16</v>
      </c>
      <c r="R40" s="85">
        <f>SUM(S40:U40)</f>
        <v>22</v>
      </c>
      <c r="S40" s="85">
        <v>8</v>
      </c>
      <c r="T40" s="87"/>
      <c r="U40" s="85">
        <v>14</v>
      </c>
      <c r="V40" s="87"/>
      <c r="W40" s="87"/>
      <c r="X40" s="87"/>
      <c r="Y40" s="87"/>
      <c r="Z40" s="55"/>
      <c r="AA40" s="55"/>
    </row>
    <row r="41" spans="1:39" ht="8.1" customHeight="1">
      <c r="A41" s="84" t="s">
        <v>439</v>
      </c>
      <c r="B41" s="85">
        <f t="shared" si="6"/>
        <v>58</v>
      </c>
      <c r="C41" s="86">
        <f t="shared" si="7"/>
        <v>8</v>
      </c>
      <c r="D41" s="87"/>
      <c r="E41" s="86">
        <f>SUM(I41+M41+Q41+U41+Y41)</f>
        <v>50</v>
      </c>
      <c r="F41" s="85">
        <f>SUM(G41:I41)</f>
        <v>58</v>
      </c>
      <c r="G41" s="85">
        <v>8</v>
      </c>
      <c r="H41" s="87"/>
      <c r="I41" s="85">
        <v>50</v>
      </c>
      <c r="J41" s="89"/>
      <c r="K41" s="1114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55"/>
      <c r="AA41" s="55"/>
    </row>
    <row r="42" spans="1:39" ht="9" customHeight="1">
      <c r="A42" s="72" t="s">
        <v>440</v>
      </c>
      <c r="B42" s="73">
        <f t="shared" si="6"/>
        <v>739</v>
      </c>
      <c r="C42" s="83">
        <f t="shared" si="7"/>
        <v>506</v>
      </c>
      <c r="D42" s="70"/>
      <c r="E42" s="73">
        <f>SUM(E43:E47)</f>
        <v>233</v>
      </c>
      <c r="F42" s="73">
        <f>SUM(F43:F47)</f>
        <v>337</v>
      </c>
      <c r="G42" s="73">
        <f>SUM(G43:G47)</f>
        <v>247</v>
      </c>
      <c r="H42" s="70"/>
      <c r="I42" s="73">
        <f>SUM(I43:I47)</f>
        <v>90</v>
      </c>
      <c r="J42" s="74">
        <f t="shared" ref="J42:J48" si="8">SUM(K42:M42)</f>
        <v>211</v>
      </c>
      <c r="K42" s="1110">
        <f>SUM(K43:K47)</f>
        <v>135</v>
      </c>
      <c r="L42" s="70"/>
      <c r="M42" s="73">
        <f>SUM(M43:M47)</f>
        <v>76</v>
      </c>
      <c r="N42" s="73">
        <f t="shared" ref="N42:N48" si="9">SUM(O42:Q42)</f>
        <v>108</v>
      </c>
      <c r="O42" s="73">
        <f>SUM(O43:O47)</f>
        <v>70</v>
      </c>
      <c r="P42" s="70"/>
      <c r="Q42" s="73">
        <f>SUM(Q43:Q47)</f>
        <v>38</v>
      </c>
      <c r="R42" s="73">
        <f>SUM(R43:R47)</f>
        <v>60</v>
      </c>
      <c r="S42" s="73">
        <f>SUM(S43:S47)</f>
        <v>33</v>
      </c>
      <c r="T42" s="70"/>
      <c r="U42" s="73">
        <f>SUM(U43:U47)</f>
        <v>27</v>
      </c>
      <c r="V42" s="73">
        <f>SUM(W42:Y42)</f>
        <v>23</v>
      </c>
      <c r="W42" s="73">
        <f>SUM(W43:W47)</f>
        <v>21</v>
      </c>
      <c r="X42" s="70"/>
      <c r="Y42" s="73">
        <f>SUM(Y43:Y47)</f>
        <v>2</v>
      </c>
      <c r="Z42" s="55"/>
      <c r="AA42" s="55"/>
    </row>
    <row r="43" spans="1:39" ht="8.1" customHeight="1">
      <c r="A43" s="84" t="s">
        <v>441</v>
      </c>
      <c r="B43" s="85">
        <f t="shared" si="6"/>
        <v>131</v>
      </c>
      <c r="C43" s="86">
        <f t="shared" si="7"/>
        <v>108</v>
      </c>
      <c r="D43" s="87"/>
      <c r="E43" s="86">
        <f>SUM(I43+M43+Q43+U43+Y43)</f>
        <v>23</v>
      </c>
      <c r="F43" s="85">
        <f t="shared" ref="F43:F49" si="10">SUM(G43:I43)</f>
        <v>79</v>
      </c>
      <c r="G43" s="85">
        <v>65</v>
      </c>
      <c r="H43" s="87"/>
      <c r="I43" s="85">
        <v>14</v>
      </c>
      <c r="J43" s="88">
        <f t="shared" si="8"/>
        <v>37</v>
      </c>
      <c r="K43" s="1113">
        <v>31</v>
      </c>
      <c r="L43" s="87"/>
      <c r="M43" s="85">
        <v>6</v>
      </c>
      <c r="N43" s="85">
        <f t="shared" si="9"/>
        <v>10</v>
      </c>
      <c r="O43" s="85">
        <v>7</v>
      </c>
      <c r="P43" s="87"/>
      <c r="Q43" s="85">
        <v>3</v>
      </c>
      <c r="R43" s="85">
        <f t="shared" ref="R43:R48" si="11">SUM(S43:U43)</f>
        <v>5</v>
      </c>
      <c r="S43" s="85">
        <v>5</v>
      </c>
      <c r="T43" s="87"/>
      <c r="U43" s="87"/>
      <c r="V43" s="87"/>
      <c r="W43" s="87"/>
      <c r="X43" s="87"/>
      <c r="Y43" s="87"/>
      <c r="Z43" s="55"/>
      <c r="AA43" s="55"/>
    </row>
    <row r="44" spans="1:39" ht="8.1" customHeight="1">
      <c r="A44" s="84" t="s">
        <v>442</v>
      </c>
      <c r="B44" s="85">
        <f t="shared" si="6"/>
        <v>142</v>
      </c>
      <c r="C44" s="86">
        <f t="shared" si="7"/>
        <v>139</v>
      </c>
      <c r="D44" s="87"/>
      <c r="E44" s="86">
        <f>SUM(I44+M44+Q44+U44+Y44)</f>
        <v>3</v>
      </c>
      <c r="F44" s="85">
        <f t="shared" si="10"/>
        <v>58</v>
      </c>
      <c r="G44" s="85">
        <v>58</v>
      </c>
      <c r="H44" s="87"/>
      <c r="I44" s="87"/>
      <c r="J44" s="88">
        <f t="shared" si="8"/>
        <v>42</v>
      </c>
      <c r="K44" s="1113">
        <v>40</v>
      </c>
      <c r="L44" s="87"/>
      <c r="M44" s="85">
        <v>2</v>
      </c>
      <c r="N44" s="85">
        <f t="shared" si="9"/>
        <v>21</v>
      </c>
      <c r="O44" s="85">
        <v>21</v>
      </c>
      <c r="P44" s="87"/>
      <c r="Q44" s="87"/>
      <c r="R44" s="85">
        <f t="shared" si="11"/>
        <v>10</v>
      </c>
      <c r="S44" s="85">
        <v>10</v>
      </c>
      <c r="T44" s="87"/>
      <c r="U44" s="87"/>
      <c r="V44" s="85">
        <f>SUM(W44:Y44)</f>
        <v>11</v>
      </c>
      <c r="W44" s="85">
        <v>10</v>
      </c>
      <c r="X44" s="87"/>
      <c r="Y44" s="85">
        <v>1</v>
      </c>
      <c r="Z44" s="55"/>
      <c r="AA44" s="55"/>
    </row>
    <row r="45" spans="1:39" ht="8.1" customHeight="1">
      <c r="A45" s="84" t="s">
        <v>443</v>
      </c>
      <c r="B45" s="85">
        <f t="shared" si="6"/>
        <v>51</v>
      </c>
      <c r="C45" s="86">
        <f t="shared" si="7"/>
        <v>40</v>
      </c>
      <c r="D45" s="87"/>
      <c r="E45" s="86">
        <f>SUM(I45+M45+Q45+U45+Y45)</f>
        <v>11</v>
      </c>
      <c r="F45" s="85">
        <f t="shared" si="10"/>
        <v>22</v>
      </c>
      <c r="G45" s="85">
        <v>20</v>
      </c>
      <c r="H45" s="87"/>
      <c r="I45" s="85">
        <v>2</v>
      </c>
      <c r="J45" s="88">
        <f t="shared" si="8"/>
        <v>16</v>
      </c>
      <c r="K45" s="1113">
        <v>11</v>
      </c>
      <c r="L45" s="87"/>
      <c r="M45" s="85">
        <v>5</v>
      </c>
      <c r="N45" s="85">
        <f t="shared" si="9"/>
        <v>6</v>
      </c>
      <c r="O45" s="85">
        <v>4</v>
      </c>
      <c r="P45" s="87"/>
      <c r="Q45" s="85">
        <v>2</v>
      </c>
      <c r="R45" s="85">
        <f t="shared" si="11"/>
        <v>3</v>
      </c>
      <c r="S45" s="85">
        <v>2</v>
      </c>
      <c r="T45" s="87"/>
      <c r="U45" s="85">
        <v>1</v>
      </c>
      <c r="V45" s="85">
        <f>SUM(W45:Y45)</f>
        <v>4</v>
      </c>
      <c r="W45" s="85">
        <v>3</v>
      </c>
      <c r="X45" s="87"/>
      <c r="Y45" s="85">
        <v>1</v>
      </c>
      <c r="Z45" s="55"/>
      <c r="AA45" s="55"/>
    </row>
    <row r="46" spans="1:39" ht="8.1" customHeight="1">
      <c r="A46" s="84" t="s">
        <v>444</v>
      </c>
      <c r="B46" s="85">
        <f t="shared" si="6"/>
        <v>298</v>
      </c>
      <c r="C46" s="86">
        <f t="shared" si="7"/>
        <v>102</v>
      </c>
      <c r="D46" s="87"/>
      <c r="E46" s="86">
        <f>SUM(I46+M46+Q46+U46+Y46)</f>
        <v>196</v>
      </c>
      <c r="F46" s="85">
        <f t="shared" si="10"/>
        <v>127</v>
      </c>
      <c r="G46" s="85">
        <v>53</v>
      </c>
      <c r="H46" s="87"/>
      <c r="I46" s="85">
        <v>74</v>
      </c>
      <c r="J46" s="88">
        <f t="shared" si="8"/>
        <v>85</v>
      </c>
      <c r="K46" s="1113">
        <v>22</v>
      </c>
      <c r="L46" s="87"/>
      <c r="M46" s="85">
        <v>63</v>
      </c>
      <c r="N46" s="85">
        <f t="shared" si="9"/>
        <v>53</v>
      </c>
      <c r="O46" s="85">
        <v>20</v>
      </c>
      <c r="P46" s="87"/>
      <c r="Q46" s="85">
        <v>33</v>
      </c>
      <c r="R46" s="85">
        <f t="shared" si="11"/>
        <v>33</v>
      </c>
      <c r="S46" s="85">
        <v>7</v>
      </c>
      <c r="T46" s="87"/>
      <c r="U46" s="85">
        <v>26</v>
      </c>
      <c r="V46" s="87"/>
      <c r="W46" s="87"/>
      <c r="X46" s="87"/>
      <c r="Y46" s="87"/>
      <c r="Z46" s="55"/>
      <c r="AA46" s="55"/>
      <c r="AK46" s="65"/>
      <c r="AM46" s="65"/>
    </row>
    <row r="47" spans="1:39" ht="8.1" customHeight="1">
      <c r="A47" s="84" t="s">
        <v>445</v>
      </c>
      <c r="B47" s="85">
        <f t="shared" si="6"/>
        <v>117</v>
      </c>
      <c r="C47" s="86">
        <f t="shared" si="7"/>
        <v>117</v>
      </c>
      <c r="D47" s="87"/>
      <c r="E47" s="86"/>
      <c r="F47" s="85">
        <f t="shared" si="10"/>
        <v>51</v>
      </c>
      <c r="G47" s="85">
        <v>51</v>
      </c>
      <c r="H47" s="87"/>
      <c r="I47" s="87"/>
      <c r="J47" s="88">
        <f t="shared" si="8"/>
        <v>31</v>
      </c>
      <c r="K47" s="1113">
        <v>31</v>
      </c>
      <c r="L47" s="87"/>
      <c r="M47" s="87"/>
      <c r="N47" s="85">
        <f t="shared" si="9"/>
        <v>18</v>
      </c>
      <c r="O47" s="85">
        <v>18</v>
      </c>
      <c r="P47" s="87"/>
      <c r="Q47" s="87"/>
      <c r="R47" s="85">
        <f t="shared" si="11"/>
        <v>9</v>
      </c>
      <c r="S47" s="85">
        <v>9</v>
      </c>
      <c r="T47" s="87"/>
      <c r="U47" s="87"/>
      <c r="V47" s="85">
        <f>SUM(W47:Y47)</f>
        <v>8</v>
      </c>
      <c r="W47" s="85">
        <v>8</v>
      </c>
      <c r="X47" s="87"/>
      <c r="Y47" s="87"/>
      <c r="AA47" s="55"/>
      <c r="AK47" s="65"/>
      <c r="AM47" s="65"/>
    </row>
    <row r="48" spans="1:39" ht="9" customHeight="1">
      <c r="A48" s="72" t="s">
        <v>446</v>
      </c>
      <c r="B48" s="73">
        <f t="shared" si="6"/>
        <v>2271</v>
      </c>
      <c r="C48" s="83">
        <f>SUM(C49:C51)</f>
        <v>846</v>
      </c>
      <c r="D48" s="83"/>
      <c r="E48" s="83">
        <f>SUM(E49:E51)</f>
        <v>1425</v>
      </c>
      <c r="F48" s="73">
        <f t="shared" si="10"/>
        <v>698</v>
      </c>
      <c r="G48" s="83">
        <f>SUM(G49:G51)</f>
        <v>266</v>
      </c>
      <c r="H48" s="83"/>
      <c r="I48" s="83">
        <f>SUM(I49:I51)</f>
        <v>432</v>
      </c>
      <c r="J48" s="74">
        <f t="shared" si="8"/>
        <v>497</v>
      </c>
      <c r="K48" s="1115">
        <f>SUM(K49:K51)</f>
        <v>204</v>
      </c>
      <c r="L48" s="83"/>
      <c r="M48" s="83">
        <f>SUM(M49:M51)</f>
        <v>293</v>
      </c>
      <c r="N48" s="73">
        <f t="shared" si="9"/>
        <v>470</v>
      </c>
      <c r="O48" s="83">
        <f>SUM(O49:O51)</f>
        <v>183</v>
      </c>
      <c r="P48" s="83"/>
      <c r="Q48" s="83">
        <f>SUM(Q49:Q51)</f>
        <v>287</v>
      </c>
      <c r="R48" s="73">
        <f t="shared" si="11"/>
        <v>312</v>
      </c>
      <c r="S48" s="83">
        <f>SUM(S49:S51)</f>
        <v>107</v>
      </c>
      <c r="T48" s="83"/>
      <c r="U48" s="83">
        <f>SUM(U49:U51)</f>
        <v>205</v>
      </c>
      <c r="V48" s="73">
        <f>SUM(W48:Y48)</f>
        <v>294</v>
      </c>
      <c r="W48" s="83">
        <f>SUM(W49:W51)</f>
        <v>86</v>
      </c>
      <c r="X48" s="83"/>
      <c r="Y48" s="83">
        <f>SUM(Y49:Y51)</f>
        <v>208</v>
      </c>
      <c r="Z48" s="55"/>
      <c r="AA48" s="55"/>
      <c r="AK48" s="65"/>
      <c r="AM48" s="65"/>
    </row>
    <row r="49" spans="1:39" ht="8.1" customHeight="1">
      <c r="A49" s="84" t="s">
        <v>447</v>
      </c>
      <c r="B49" s="85">
        <f t="shared" si="6"/>
        <v>698</v>
      </c>
      <c r="C49" s="86">
        <f>SUM(G49+K49+O49+S49+W49)</f>
        <v>266</v>
      </c>
      <c r="D49" s="87"/>
      <c r="E49" s="86">
        <f>SUM(I49+M49+Q49+U49+Y49)</f>
        <v>432</v>
      </c>
      <c r="F49" s="85">
        <f t="shared" si="10"/>
        <v>698</v>
      </c>
      <c r="G49" s="86">
        <v>266</v>
      </c>
      <c r="H49" s="87"/>
      <c r="I49" s="86">
        <v>432</v>
      </c>
      <c r="J49" s="89"/>
      <c r="K49" s="1114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55"/>
      <c r="AA49" s="55"/>
      <c r="AK49" s="65"/>
      <c r="AM49" s="65"/>
    </row>
    <row r="50" spans="1:39" ht="8.1" customHeight="1">
      <c r="A50" s="84" t="s">
        <v>448</v>
      </c>
      <c r="B50" s="85">
        <f t="shared" si="6"/>
        <v>412</v>
      </c>
      <c r="C50" s="86">
        <f>SUM(G50+K50+O50+S50+W50)</f>
        <v>166</v>
      </c>
      <c r="D50" s="87"/>
      <c r="E50" s="86">
        <f>SUM(I50+M50+Q50+U50+Y50)</f>
        <v>246</v>
      </c>
      <c r="F50" s="87"/>
      <c r="G50" s="87"/>
      <c r="H50" s="87"/>
      <c r="I50" s="87"/>
      <c r="J50" s="88">
        <f>SUM(K50:M50)</f>
        <v>155</v>
      </c>
      <c r="K50" s="1113">
        <v>68</v>
      </c>
      <c r="L50" s="87"/>
      <c r="M50" s="85">
        <v>87</v>
      </c>
      <c r="N50" s="85">
        <f>SUM(O50:Q50)</f>
        <v>120</v>
      </c>
      <c r="O50" s="85">
        <v>52</v>
      </c>
      <c r="P50" s="87"/>
      <c r="Q50" s="85">
        <v>68</v>
      </c>
      <c r="R50" s="85">
        <f>SUM(S50:U50)</f>
        <v>70</v>
      </c>
      <c r="S50" s="85">
        <v>25</v>
      </c>
      <c r="T50" s="87"/>
      <c r="U50" s="85">
        <v>45</v>
      </c>
      <c r="V50" s="85">
        <f>SUM(W50:Y50)</f>
        <v>67</v>
      </c>
      <c r="W50" s="85">
        <v>21</v>
      </c>
      <c r="X50" s="87"/>
      <c r="Y50" s="85">
        <v>46</v>
      </c>
      <c r="Z50" s="55"/>
      <c r="AA50" s="55"/>
      <c r="AK50" s="65"/>
      <c r="AM50" s="65"/>
    </row>
    <row r="51" spans="1:39" ht="8.1" customHeight="1">
      <c r="A51" s="84" t="s">
        <v>449</v>
      </c>
      <c r="B51" s="85">
        <f t="shared" si="6"/>
        <v>1161</v>
      </c>
      <c r="C51" s="86">
        <f>SUM(G51+K51+O51+S51+W51)</f>
        <v>414</v>
      </c>
      <c r="D51" s="87"/>
      <c r="E51" s="86">
        <f>SUM(I51+M51+Q51+U51+Y51)</f>
        <v>747</v>
      </c>
      <c r="F51" s="87"/>
      <c r="G51" s="87"/>
      <c r="H51" s="87"/>
      <c r="I51" s="87"/>
      <c r="J51" s="88">
        <f>SUM(K51:M51)</f>
        <v>342</v>
      </c>
      <c r="K51" s="1113">
        <v>136</v>
      </c>
      <c r="L51" s="90"/>
      <c r="M51" s="85">
        <v>206</v>
      </c>
      <c r="N51" s="91">
        <f>SUM(O51:Q51)</f>
        <v>350</v>
      </c>
      <c r="O51" s="91">
        <v>131</v>
      </c>
      <c r="P51" s="92"/>
      <c r="Q51" s="91">
        <v>219</v>
      </c>
      <c r="R51" s="91">
        <f>SUM(S51:U51)</f>
        <v>242</v>
      </c>
      <c r="S51" s="91">
        <v>82</v>
      </c>
      <c r="T51" s="92"/>
      <c r="U51" s="91">
        <v>160</v>
      </c>
      <c r="V51" s="91">
        <f>SUM(W51:Y51)</f>
        <v>227</v>
      </c>
      <c r="W51" s="91">
        <v>65</v>
      </c>
      <c r="X51" s="92"/>
      <c r="Y51" s="91">
        <v>162</v>
      </c>
      <c r="Z51" s="55"/>
      <c r="AA51" s="55"/>
    </row>
    <row r="52" spans="1:39" ht="9" customHeight="1">
      <c r="A52" s="75" t="s">
        <v>450</v>
      </c>
      <c r="B52" s="76">
        <f t="shared" si="6"/>
        <v>1444</v>
      </c>
      <c r="C52" s="77">
        <f>SUM(G52+K52+O52+S52+W52)</f>
        <v>795</v>
      </c>
      <c r="D52" s="78"/>
      <c r="E52" s="77">
        <f>SUM(I52+M52+Q52+U52+Y52)</f>
        <v>649</v>
      </c>
      <c r="F52" s="76">
        <f>SUM(G52:I52)</f>
        <v>363</v>
      </c>
      <c r="G52" s="76">
        <v>175</v>
      </c>
      <c r="H52" s="78"/>
      <c r="I52" s="76">
        <v>188</v>
      </c>
      <c r="J52" s="80">
        <f>SUM(K52:M52)</f>
        <v>220</v>
      </c>
      <c r="K52" s="1112">
        <v>115</v>
      </c>
      <c r="L52" s="78"/>
      <c r="M52" s="76">
        <v>105</v>
      </c>
      <c r="N52" s="76">
        <f>SUM(O52:Q52)</f>
        <v>310</v>
      </c>
      <c r="O52" s="76">
        <v>190</v>
      </c>
      <c r="P52" s="78"/>
      <c r="Q52" s="76">
        <v>120</v>
      </c>
      <c r="R52" s="76">
        <f>SUM(S52:U52)</f>
        <v>288</v>
      </c>
      <c r="S52" s="76">
        <v>172</v>
      </c>
      <c r="T52" s="78"/>
      <c r="U52" s="76">
        <v>116</v>
      </c>
      <c r="V52" s="76">
        <f>SUM(W52:Y52)</f>
        <v>263</v>
      </c>
      <c r="W52" s="76">
        <v>143</v>
      </c>
      <c r="X52" s="78"/>
      <c r="Y52" s="76">
        <v>120</v>
      </c>
      <c r="Z52" s="55"/>
      <c r="AA52" s="55"/>
      <c r="AK52" s="65"/>
      <c r="AM52" s="65"/>
    </row>
    <row r="53" spans="1:39" ht="9" customHeight="1">
      <c r="A53" s="72" t="s">
        <v>451</v>
      </c>
      <c r="B53" s="73">
        <f t="shared" si="6"/>
        <v>743</v>
      </c>
      <c r="C53" s="73">
        <f>SUM(C54:C57)</f>
        <v>405</v>
      </c>
      <c r="D53" s="70"/>
      <c r="E53" s="73">
        <f>SUM(E54:E57)</f>
        <v>338</v>
      </c>
      <c r="F53" s="73">
        <f>SUM(G53:I53)</f>
        <v>277</v>
      </c>
      <c r="G53" s="73">
        <f>SUM(G54:G57)</f>
        <v>167</v>
      </c>
      <c r="H53" s="70"/>
      <c r="I53" s="73">
        <f>SUM(I54:I57)</f>
        <v>110</v>
      </c>
      <c r="J53" s="74">
        <f>SUM(K53:M53)</f>
        <v>214</v>
      </c>
      <c r="K53" s="1110">
        <f>SUM(K54:K57)</f>
        <v>96</v>
      </c>
      <c r="L53" s="70"/>
      <c r="M53" s="73">
        <f>SUM(M54:M57)</f>
        <v>118</v>
      </c>
      <c r="N53" s="73">
        <f>SUM(O53:Q53)</f>
        <v>159</v>
      </c>
      <c r="O53" s="73">
        <f>SUM(O54:O57)</f>
        <v>83</v>
      </c>
      <c r="P53" s="70"/>
      <c r="Q53" s="73">
        <f>SUM(Q54:Q57)</f>
        <v>76</v>
      </c>
      <c r="R53" s="73">
        <f>SUM(S53:U53)</f>
        <v>93</v>
      </c>
      <c r="S53" s="73">
        <f>SUM(S54:S57)</f>
        <v>59</v>
      </c>
      <c r="T53" s="70"/>
      <c r="U53" s="73">
        <f>SUM(U54:U57)</f>
        <v>34</v>
      </c>
      <c r="V53" s="70"/>
      <c r="W53" s="70"/>
      <c r="X53" s="70"/>
      <c r="Y53" s="70"/>
      <c r="Z53" s="55"/>
      <c r="AA53" s="55"/>
      <c r="AK53" s="65"/>
      <c r="AM53" s="65"/>
    </row>
    <row r="54" spans="1:39" ht="8.1" customHeight="1">
      <c r="A54" s="84" t="s">
        <v>447</v>
      </c>
      <c r="B54" s="85">
        <f t="shared" si="6"/>
        <v>239</v>
      </c>
      <c r="C54" s="86">
        <f>SUM(G54+K54+O54+S54+W54)</f>
        <v>144</v>
      </c>
      <c r="D54" s="87"/>
      <c r="E54" s="86">
        <f>SUM(I54+M54+Q54+U54+Y54)</f>
        <v>95</v>
      </c>
      <c r="F54" s="85">
        <f>SUM(G54:I54)</f>
        <v>239</v>
      </c>
      <c r="G54" s="85">
        <v>144</v>
      </c>
      <c r="H54" s="87"/>
      <c r="I54" s="85">
        <v>95</v>
      </c>
      <c r="J54" s="89"/>
      <c r="K54" s="1114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55"/>
      <c r="AA54" s="55"/>
      <c r="AK54" s="65"/>
      <c r="AM54" s="65"/>
    </row>
    <row r="55" spans="1:39" ht="8.1" customHeight="1">
      <c r="A55" s="84" t="s">
        <v>452</v>
      </c>
      <c r="B55" s="85">
        <f t="shared" si="6"/>
        <v>87</v>
      </c>
      <c r="C55" s="86">
        <f>SUM(G55+K55+O55+S55+W55)</f>
        <v>57</v>
      </c>
      <c r="D55" s="87"/>
      <c r="E55" s="86">
        <f>SUM(I55+M55+Q55+U55+Y55)</f>
        <v>30</v>
      </c>
      <c r="F55" s="87"/>
      <c r="G55" s="86"/>
      <c r="H55" s="87"/>
      <c r="I55" s="86"/>
      <c r="J55" s="88">
        <f>SUM(K55:M55)</f>
        <v>26</v>
      </c>
      <c r="K55" s="1113">
        <v>19</v>
      </c>
      <c r="L55" s="87"/>
      <c r="M55" s="85">
        <v>7</v>
      </c>
      <c r="N55" s="85">
        <f>SUM(O55:Q55)</f>
        <v>47</v>
      </c>
      <c r="O55" s="85">
        <v>28</v>
      </c>
      <c r="P55" s="87"/>
      <c r="Q55" s="85">
        <v>19</v>
      </c>
      <c r="R55" s="85">
        <f>SUM(S55:U55)</f>
        <v>14</v>
      </c>
      <c r="S55" s="85">
        <v>10</v>
      </c>
      <c r="T55" s="87"/>
      <c r="U55" s="85">
        <v>4</v>
      </c>
      <c r="V55" s="87"/>
      <c r="W55" s="87"/>
      <c r="X55" s="87"/>
      <c r="Y55" s="87"/>
      <c r="Z55" s="55"/>
      <c r="AA55" s="55"/>
      <c r="AK55" s="65"/>
      <c r="AM55" s="65"/>
    </row>
    <row r="56" spans="1:39" ht="8.1" customHeight="1">
      <c r="A56" s="84" t="s">
        <v>453</v>
      </c>
      <c r="B56" s="85">
        <f t="shared" si="6"/>
        <v>337</v>
      </c>
      <c r="C56" s="86">
        <f>SUM(G56+K56+O56+S56+W56)</f>
        <v>159</v>
      </c>
      <c r="D56" s="87"/>
      <c r="E56" s="86">
        <f>SUM(I56+M56+Q56+U56+Y56)</f>
        <v>178</v>
      </c>
      <c r="F56" s="87"/>
      <c r="G56" s="87"/>
      <c r="H56" s="87"/>
      <c r="I56" s="87"/>
      <c r="J56" s="88">
        <f>SUM(K56:M56)</f>
        <v>172</v>
      </c>
      <c r="K56" s="1113">
        <v>72</v>
      </c>
      <c r="L56" s="87"/>
      <c r="M56" s="85">
        <v>100</v>
      </c>
      <c r="N56" s="85">
        <f>SUM(O56:Q56)</f>
        <v>91</v>
      </c>
      <c r="O56" s="85">
        <v>42</v>
      </c>
      <c r="P56" s="87"/>
      <c r="Q56" s="85">
        <v>49</v>
      </c>
      <c r="R56" s="85">
        <f>SUM(S56:U56)</f>
        <v>74</v>
      </c>
      <c r="S56" s="85">
        <v>45</v>
      </c>
      <c r="T56" s="87"/>
      <c r="U56" s="85">
        <v>29</v>
      </c>
      <c r="V56" s="87"/>
      <c r="W56" s="87"/>
      <c r="X56" s="87"/>
      <c r="Y56" s="87"/>
      <c r="Z56" s="55"/>
      <c r="AA56" s="55"/>
      <c r="AK56" s="65"/>
      <c r="AM56" s="65"/>
    </row>
    <row r="57" spans="1:39" ht="8.1" customHeight="1">
      <c r="A57" s="84" t="s">
        <v>454</v>
      </c>
      <c r="B57" s="85">
        <f t="shared" si="6"/>
        <v>80</v>
      </c>
      <c r="C57" s="86">
        <f>SUM(G57+K57+O57+S57+W57)</f>
        <v>45</v>
      </c>
      <c r="D57" s="87"/>
      <c r="E57" s="86">
        <f>SUM(I57+M57+Q57+U57+Y57)</f>
        <v>35</v>
      </c>
      <c r="F57" s="85">
        <f>SUM(G57:I57)</f>
        <v>38</v>
      </c>
      <c r="G57" s="85">
        <v>23</v>
      </c>
      <c r="H57" s="87"/>
      <c r="I57" s="85">
        <v>15</v>
      </c>
      <c r="J57" s="88">
        <f>SUM(K57:M57)</f>
        <v>16</v>
      </c>
      <c r="K57" s="1113">
        <v>5</v>
      </c>
      <c r="L57" s="87"/>
      <c r="M57" s="85">
        <v>11</v>
      </c>
      <c r="N57" s="85">
        <f>SUM(O57:Q57)</f>
        <v>21</v>
      </c>
      <c r="O57" s="85">
        <v>13</v>
      </c>
      <c r="P57" s="87"/>
      <c r="Q57" s="85">
        <v>8</v>
      </c>
      <c r="R57" s="85">
        <f>SUM(S57:U57)</f>
        <v>5</v>
      </c>
      <c r="S57" s="85">
        <v>4</v>
      </c>
      <c r="T57" s="87"/>
      <c r="U57" s="85">
        <v>1</v>
      </c>
      <c r="V57" s="87"/>
      <c r="W57" s="87"/>
      <c r="X57" s="87"/>
      <c r="Y57" s="87"/>
      <c r="Z57" s="55"/>
      <c r="AA57" s="55"/>
    </row>
    <row r="58" spans="1:39" ht="9" customHeight="1">
      <c r="A58" s="75" t="s">
        <v>455</v>
      </c>
      <c r="B58" s="76">
        <f t="shared" si="6"/>
        <v>341</v>
      </c>
      <c r="C58" s="77">
        <f>SUM(G58+K58+O58+S58+W58)</f>
        <v>54</v>
      </c>
      <c r="D58" s="78"/>
      <c r="E58" s="77">
        <f>SUM(I58+M58+Q58+U58+Y58)</f>
        <v>287</v>
      </c>
      <c r="F58" s="76">
        <f>SUM(G58:I58)</f>
        <v>166</v>
      </c>
      <c r="G58" s="76">
        <v>30</v>
      </c>
      <c r="H58" s="78"/>
      <c r="I58" s="76">
        <v>136</v>
      </c>
      <c r="J58" s="80">
        <f>SUM(K58:M58)</f>
        <v>90</v>
      </c>
      <c r="K58" s="1112">
        <v>13</v>
      </c>
      <c r="L58" s="78"/>
      <c r="M58" s="76">
        <v>77</v>
      </c>
      <c r="N58" s="76">
        <f>SUM(O58:Q58)</f>
        <v>45</v>
      </c>
      <c r="O58" s="76">
        <v>5</v>
      </c>
      <c r="P58" s="78"/>
      <c r="Q58" s="76">
        <v>40</v>
      </c>
      <c r="R58" s="76">
        <f>SUM(S58:U58)</f>
        <v>40</v>
      </c>
      <c r="S58" s="76">
        <v>6</v>
      </c>
      <c r="T58" s="78"/>
      <c r="U58" s="76">
        <v>34</v>
      </c>
      <c r="V58" s="78"/>
      <c r="W58" s="78"/>
      <c r="X58" s="78"/>
      <c r="Y58" s="78"/>
      <c r="Z58" s="55"/>
      <c r="AA58" s="55"/>
      <c r="AK58" s="65"/>
      <c r="AM58" s="65"/>
    </row>
    <row r="59" spans="1:39" ht="9" customHeight="1">
      <c r="A59" s="72" t="s">
        <v>456</v>
      </c>
      <c r="B59" s="73">
        <f>SUM(B60:B63)</f>
        <v>106</v>
      </c>
      <c r="C59" s="73">
        <f>SUM(C60:C63)</f>
        <v>84</v>
      </c>
      <c r="D59" s="70"/>
      <c r="E59" s="73">
        <f>SUM(E60:E63)</f>
        <v>22</v>
      </c>
      <c r="F59" s="73">
        <f>SUM(F60:F63)</f>
        <v>35</v>
      </c>
      <c r="G59" s="73">
        <f>SUM(G60:G63)</f>
        <v>30</v>
      </c>
      <c r="H59" s="70"/>
      <c r="I59" s="73">
        <f>SUM(I60:I63)</f>
        <v>5</v>
      </c>
      <c r="J59" s="74">
        <f>SUM(J60:J63)</f>
        <v>24</v>
      </c>
      <c r="K59" s="1110">
        <f>SUM(K60:K63)</f>
        <v>16</v>
      </c>
      <c r="L59" s="70"/>
      <c r="M59" s="73">
        <f>SUM(M60:M63)</f>
        <v>8</v>
      </c>
      <c r="N59" s="73">
        <f>SUM(N60:N63)</f>
        <v>22</v>
      </c>
      <c r="O59" s="73">
        <f>SUM(O60:O63)</f>
        <v>17</v>
      </c>
      <c r="P59" s="70"/>
      <c r="Q59" s="73">
        <f>SUM(Q60:Q63)</f>
        <v>5</v>
      </c>
      <c r="R59" s="73">
        <f>SUM(R60:R63)</f>
        <v>25</v>
      </c>
      <c r="S59" s="73">
        <f>SUM(S60:S63)</f>
        <v>21</v>
      </c>
      <c r="T59" s="70"/>
      <c r="U59" s="73">
        <f>SUM(U60:U63)</f>
        <v>4</v>
      </c>
      <c r="V59" s="70"/>
      <c r="W59" s="70"/>
      <c r="X59" s="70"/>
      <c r="Y59" s="83"/>
      <c r="Z59" s="55"/>
      <c r="AA59" s="55"/>
      <c r="AK59" s="65"/>
      <c r="AM59" s="65"/>
    </row>
    <row r="60" spans="1:39" ht="8.1" customHeight="1">
      <c r="A60" s="84" t="s">
        <v>447</v>
      </c>
      <c r="B60" s="85">
        <f t="shared" ref="B60:B68" si="12">SUM(C60:E60)</f>
        <v>59</v>
      </c>
      <c r="C60" s="86">
        <f t="shared" ref="C60:C68" si="13">SUM(G60+K60+O60+S60+W60)</f>
        <v>46</v>
      </c>
      <c r="D60" s="87"/>
      <c r="E60" s="86">
        <f>SUM(I60+M60+Q60+U60+Y60)</f>
        <v>13</v>
      </c>
      <c r="F60" s="85">
        <f>SUM(G60:I60)</f>
        <v>35</v>
      </c>
      <c r="G60" s="85">
        <v>30</v>
      </c>
      <c r="H60" s="87"/>
      <c r="I60" s="85">
        <v>5</v>
      </c>
      <c r="J60" s="88">
        <f>SUM(K60:M60)</f>
        <v>24</v>
      </c>
      <c r="K60" s="1113">
        <v>16</v>
      </c>
      <c r="L60" s="87"/>
      <c r="M60" s="85">
        <v>8</v>
      </c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55"/>
      <c r="AA60" s="55"/>
      <c r="AK60" s="65"/>
      <c r="AM60" s="65"/>
    </row>
    <row r="61" spans="1:39" ht="8.1" customHeight="1">
      <c r="A61" s="84" t="s">
        <v>457</v>
      </c>
      <c r="B61" s="85">
        <f t="shared" si="12"/>
        <v>10</v>
      </c>
      <c r="C61" s="86">
        <f t="shared" si="13"/>
        <v>10</v>
      </c>
      <c r="D61" s="87"/>
      <c r="E61" s="86"/>
      <c r="F61" s="87"/>
      <c r="G61" s="87"/>
      <c r="H61" s="87"/>
      <c r="I61" s="87"/>
      <c r="J61" s="89"/>
      <c r="K61" s="1114"/>
      <c r="L61" s="87"/>
      <c r="M61" s="87"/>
      <c r="N61" s="85">
        <f t="shared" ref="N61:N68" si="14">SUM(O61:Q61)</f>
        <v>8</v>
      </c>
      <c r="O61" s="85">
        <v>8</v>
      </c>
      <c r="P61" s="87"/>
      <c r="Q61" s="87"/>
      <c r="R61" s="85">
        <f t="shared" ref="R61:R68" si="15">SUM(S61:U61)</f>
        <v>2</v>
      </c>
      <c r="S61" s="85">
        <v>2</v>
      </c>
      <c r="T61" s="87"/>
      <c r="U61" s="87"/>
      <c r="V61" s="87"/>
      <c r="W61" s="87"/>
      <c r="X61" s="87"/>
      <c r="Y61" s="87"/>
      <c r="Z61" s="55"/>
      <c r="AA61" s="55"/>
    </row>
    <row r="62" spans="1:39" ht="8.1" customHeight="1">
      <c r="A62" s="84" t="s">
        <v>458</v>
      </c>
      <c r="B62" s="85">
        <f t="shared" si="12"/>
        <v>8</v>
      </c>
      <c r="C62" s="86">
        <f t="shared" si="13"/>
        <v>4</v>
      </c>
      <c r="D62" s="87"/>
      <c r="E62" s="86">
        <f t="shared" ref="E62:E68" si="16">SUM(I62+M62+Q62+U62+Y62)</f>
        <v>4</v>
      </c>
      <c r="F62" s="87"/>
      <c r="G62" s="87"/>
      <c r="H62" s="87"/>
      <c r="I62" s="87"/>
      <c r="J62" s="89"/>
      <c r="K62" s="1114"/>
      <c r="L62" s="87"/>
      <c r="M62" s="87"/>
      <c r="N62" s="85">
        <f t="shared" si="14"/>
        <v>5</v>
      </c>
      <c r="O62" s="85">
        <v>2</v>
      </c>
      <c r="P62" s="87"/>
      <c r="Q62" s="85">
        <v>3</v>
      </c>
      <c r="R62" s="85">
        <f t="shared" si="15"/>
        <v>3</v>
      </c>
      <c r="S62" s="85">
        <v>2</v>
      </c>
      <c r="T62" s="87"/>
      <c r="U62" s="85">
        <v>1</v>
      </c>
      <c r="V62" s="87"/>
      <c r="W62" s="87"/>
      <c r="X62" s="87"/>
      <c r="Y62" s="87"/>
      <c r="Z62" s="55"/>
      <c r="AA62" s="55"/>
    </row>
    <row r="63" spans="1:39" ht="8.1" customHeight="1">
      <c r="A63" s="84" t="s">
        <v>459</v>
      </c>
      <c r="B63" s="85">
        <f t="shared" si="12"/>
        <v>29</v>
      </c>
      <c r="C63" s="86">
        <f t="shared" si="13"/>
        <v>24</v>
      </c>
      <c r="D63" s="87"/>
      <c r="E63" s="86">
        <f t="shared" si="16"/>
        <v>5</v>
      </c>
      <c r="F63" s="87"/>
      <c r="G63" s="87"/>
      <c r="H63" s="87"/>
      <c r="I63" s="87"/>
      <c r="J63" s="89"/>
      <c r="K63" s="1114"/>
      <c r="L63" s="87"/>
      <c r="M63" s="87"/>
      <c r="N63" s="85">
        <f t="shared" si="14"/>
        <v>9</v>
      </c>
      <c r="O63" s="85">
        <v>7</v>
      </c>
      <c r="P63" s="87"/>
      <c r="Q63" s="85">
        <v>2</v>
      </c>
      <c r="R63" s="85">
        <f t="shared" si="15"/>
        <v>20</v>
      </c>
      <c r="S63" s="85">
        <v>17</v>
      </c>
      <c r="T63" s="87"/>
      <c r="U63" s="85">
        <v>3</v>
      </c>
      <c r="V63" s="87"/>
      <c r="W63" s="87"/>
      <c r="X63" s="87"/>
      <c r="Y63" s="87"/>
      <c r="Z63" s="55"/>
      <c r="AA63" s="55"/>
    </row>
    <row r="64" spans="1:39" ht="9" customHeight="1">
      <c r="A64" s="75" t="s">
        <v>460</v>
      </c>
      <c r="B64" s="76">
        <f t="shared" si="12"/>
        <v>115</v>
      </c>
      <c r="C64" s="77">
        <f t="shared" si="13"/>
        <v>78</v>
      </c>
      <c r="D64" s="78"/>
      <c r="E64" s="77">
        <f t="shared" si="16"/>
        <v>37</v>
      </c>
      <c r="F64" s="76">
        <f>SUM(G64:I64)</f>
        <v>32</v>
      </c>
      <c r="G64" s="77">
        <v>18</v>
      </c>
      <c r="H64" s="78"/>
      <c r="I64" s="76">
        <v>14</v>
      </c>
      <c r="J64" s="80">
        <f>SUM(K64:M64)</f>
        <v>35</v>
      </c>
      <c r="K64" s="1112">
        <v>25</v>
      </c>
      <c r="L64" s="78"/>
      <c r="M64" s="76">
        <v>10</v>
      </c>
      <c r="N64" s="76">
        <f t="shared" si="14"/>
        <v>18</v>
      </c>
      <c r="O64" s="76">
        <v>13</v>
      </c>
      <c r="P64" s="78"/>
      <c r="Q64" s="76">
        <v>5</v>
      </c>
      <c r="R64" s="76">
        <f t="shared" si="15"/>
        <v>30</v>
      </c>
      <c r="S64" s="76">
        <v>22</v>
      </c>
      <c r="T64" s="78"/>
      <c r="U64" s="76">
        <v>8</v>
      </c>
      <c r="V64" s="78"/>
      <c r="W64" s="78"/>
      <c r="X64" s="78"/>
      <c r="Y64" s="78"/>
      <c r="Z64" s="55"/>
      <c r="AA64" s="55"/>
      <c r="AK64" s="65"/>
      <c r="AM64" s="65"/>
    </row>
    <row r="65" spans="1:39" ht="9" customHeight="1">
      <c r="A65" s="75" t="s">
        <v>461</v>
      </c>
      <c r="B65" s="76">
        <f t="shared" si="12"/>
        <v>700</v>
      </c>
      <c r="C65" s="77">
        <f t="shared" si="13"/>
        <v>322</v>
      </c>
      <c r="D65" s="78"/>
      <c r="E65" s="77">
        <f t="shared" si="16"/>
        <v>378</v>
      </c>
      <c r="F65" s="76">
        <f>SUM(G65:I65)</f>
        <v>153</v>
      </c>
      <c r="G65" s="77">
        <v>78</v>
      </c>
      <c r="H65" s="78"/>
      <c r="I65" s="77">
        <v>75</v>
      </c>
      <c r="J65" s="80">
        <f>SUM(K65:M65)</f>
        <v>131</v>
      </c>
      <c r="K65" s="1112">
        <v>47</v>
      </c>
      <c r="L65" s="78"/>
      <c r="M65" s="76">
        <v>84</v>
      </c>
      <c r="N65" s="76">
        <f t="shared" si="14"/>
        <v>181</v>
      </c>
      <c r="O65" s="76">
        <v>84</v>
      </c>
      <c r="P65" s="78"/>
      <c r="Q65" s="76">
        <v>97</v>
      </c>
      <c r="R65" s="76">
        <f t="shared" si="15"/>
        <v>141</v>
      </c>
      <c r="S65" s="76">
        <v>61</v>
      </c>
      <c r="T65" s="78"/>
      <c r="U65" s="76">
        <v>80</v>
      </c>
      <c r="V65" s="76">
        <f>SUM(W65:Y65)</f>
        <v>94</v>
      </c>
      <c r="W65" s="76">
        <v>52</v>
      </c>
      <c r="X65" s="78"/>
      <c r="Y65" s="76">
        <v>42</v>
      </c>
      <c r="Z65" s="55"/>
      <c r="AA65" s="55"/>
      <c r="AK65" s="65"/>
      <c r="AM65" s="65"/>
    </row>
    <row r="66" spans="1:39" ht="9" customHeight="1">
      <c r="A66" s="75" t="s">
        <v>462</v>
      </c>
      <c r="B66" s="76">
        <f t="shared" si="12"/>
        <v>219</v>
      </c>
      <c r="C66" s="77">
        <f t="shared" si="13"/>
        <v>184</v>
      </c>
      <c r="D66" s="78"/>
      <c r="E66" s="77">
        <f t="shared" si="16"/>
        <v>35</v>
      </c>
      <c r="F66" s="76">
        <f>SUM(G66:I66)</f>
        <v>60</v>
      </c>
      <c r="G66" s="77">
        <v>53</v>
      </c>
      <c r="H66" s="78"/>
      <c r="I66" s="77">
        <v>7</v>
      </c>
      <c r="J66" s="80">
        <f>SUM(K66:M66)</f>
        <v>46</v>
      </c>
      <c r="K66" s="1112">
        <v>34</v>
      </c>
      <c r="L66" s="78"/>
      <c r="M66" s="76">
        <v>12</v>
      </c>
      <c r="N66" s="76">
        <f t="shared" si="14"/>
        <v>33</v>
      </c>
      <c r="O66" s="76">
        <v>25</v>
      </c>
      <c r="P66" s="78"/>
      <c r="Q66" s="76">
        <v>8</v>
      </c>
      <c r="R66" s="76">
        <f t="shared" si="15"/>
        <v>31</v>
      </c>
      <c r="S66" s="76">
        <v>29</v>
      </c>
      <c r="T66" s="78"/>
      <c r="U66" s="76">
        <v>2</v>
      </c>
      <c r="V66" s="76">
        <f>SUM(W66:Y66)</f>
        <v>49</v>
      </c>
      <c r="W66" s="76">
        <v>43</v>
      </c>
      <c r="X66" s="78"/>
      <c r="Y66" s="76">
        <v>6</v>
      </c>
      <c r="Z66" s="55"/>
      <c r="AA66" s="55"/>
      <c r="AK66" s="65"/>
      <c r="AM66" s="65"/>
    </row>
    <row r="67" spans="1:39" ht="8.1" customHeight="1">
      <c r="A67" s="75" t="s">
        <v>463</v>
      </c>
      <c r="B67" s="76">
        <f t="shared" si="12"/>
        <v>304</v>
      </c>
      <c r="C67" s="77">
        <f t="shared" si="13"/>
        <v>123</v>
      </c>
      <c r="D67" s="78"/>
      <c r="E67" s="77">
        <f t="shared" si="16"/>
        <v>181</v>
      </c>
      <c r="F67" s="76">
        <f>SUM(G67:I67)</f>
        <v>73</v>
      </c>
      <c r="G67" s="77">
        <v>26</v>
      </c>
      <c r="H67" s="78"/>
      <c r="I67" s="77">
        <v>47</v>
      </c>
      <c r="J67" s="80">
        <f>SUM(K67:M67)</f>
        <v>56</v>
      </c>
      <c r="K67" s="1112">
        <v>20</v>
      </c>
      <c r="L67" s="78"/>
      <c r="M67" s="76">
        <v>36</v>
      </c>
      <c r="N67" s="76">
        <f t="shared" si="14"/>
        <v>59</v>
      </c>
      <c r="O67" s="76">
        <v>26</v>
      </c>
      <c r="P67" s="78"/>
      <c r="Q67" s="76">
        <v>33</v>
      </c>
      <c r="R67" s="76">
        <f t="shared" si="15"/>
        <v>57</v>
      </c>
      <c r="S67" s="76">
        <v>24</v>
      </c>
      <c r="T67" s="78"/>
      <c r="U67" s="76">
        <v>33</v>
      </c>
      <c r="V67" s="76">
        <f>SUM(W67:Y67)</f>
        <v>59</v>
      </c>
      <c r="W67" s="76">
        <v>27</v>
      </c>
      <c r="X67" s="78"/>
      <c r="Y67" s="76">
        <v>32</v>
      </c>
      <c r="Z67" s="55"/>
      <c r="AA67" s="55"/>
      <c r="AK67" s="65"/>
      <c r="AM67" s="65"/>
    </row>
    <row r="68" spans="1:39" ht="8.1" customHeight="1">
      <c r="A68" s="93" t="s">
        <v>464</v>
      </c>
      <c r="B68" s="94">
        <f t="shared" si="12"/>
        <v>556</v>
      </c>
      <c r="C68" s="95">
        <f t="shared" si="13"/>
        <v>190</v>
      </c>
      <c r="D68" s="96"/>
      <c r="E68" s="95">
        <f t="shared" si="16"/>
        <v>366</v>
      </c>
      <c r="F68" s="94">
        <f>SUM(G68:I68)</f>
        <v>170</v>
      </c>
      <c r="G68" s="94">
        <v>55</v>
      </c>
      <c r="H68" s="96"/>
      <c r="I68" s="94">
        <v>115</v>
      </c>
      <c r="J68" s="97">
        <f>SUM(K68:M68)</f>
        <v>117</v>
      </c>
      <c r="K68" s="1116">
        <v>42</v>
      </c>
      <c r="L68" s="96"/>
      <c r="M68" s="95">
        <v>75</v>
      </c>
      <c r="N68" s="94">
        <f t="shared" si="14"/>
        <v>65</v>
      </c>
      <c r="O68" s="94">
        <v>29</v>
      </c>
      <c r="P68" s="96"/>
      <c r="Q68" s="94">
        <v>36</v>
      </c>
      <c r="R68" s="94">
        <f t="shared" si="15"/>
        <v>109</v>
      </c>
      <c r="S68" s="94">
        <v>31</v>
      </c>
      <c r="T68" s="96"/>
      <c r="U68" s="94">
        <v>78</v>
      </c>
      <c r="V68" s="94">
        <f>SUM(W68:Y68)</f>
        <v>95</v>
      </c>
      <c r="W68" s="94">
        <v>33</v>
      </c>
      <c r="X68" s="96"/>
      <c r="Y68" s="94">
        <v>62</v>
      </c>
      <c r="Z68" s="55"/>
      <c r="AA68" s="55"/>
      <c r="AK68" s="65"/>
      <c r="AM68" s="65"/>
    </row>
    <row r="69" spans="1:39" ht="1.5" customHeight="1">
      <c r="A69" s="78"/>
      <c r="B69" s="79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55"/>
      <c r="AA69" s="55"/>
    </row>
    <row r="70" spans="1:39" ht="3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X70" s="55"/>
      <c r="Y70" s="55"/>
      <c r="Z70" s="55"/>
      <c r="AA70" s="55"/>
    </row>
    <row r="71" spans="1:39" ht="9" customHeight="1">
      <c r="A71" s="98" t="s">
        <v>465</v>
      </c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98" t="s">
        <v>366</v>
      </c>
      <c r="X71" s="55"/>
      <c r="Y71" s="55"/>
      <c r="Z71" s="55"/>
      <c r="AA71" s="55"/>
    </row>
    <row r="72" spans="1:39" ht="8.1" customHeight="1">
      <c r="A72" s="98" t="s">
        <v>466</v>
      </c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X72" s="55"/>
      <c r="Y72" s="55"/>
      <c r="Z72" s="55"/>
      <c r="AA72" s="55"/>
    </row>
    <row r="73" spans="1:39" ht="8.1" customHeight="1">
      <c r="A73" s="98" t="s">
        <v>467</v>
      </c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</row>
    <row r="74" spans="1:39" ht="0.95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</row>
    <row r="75" spans="1:39" ht="8.1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</row>
    <row r="76" spans="1:39" ht="8.1" customHeight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</row>
    <row r="77" spans="1:39" ht="8.1" customHeight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</row>
    <row r="78" spans="1:39" ht="8.1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</row>
    <row r="79" spans="1:39" ht="8.1" customHeight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</row>
    <row r="80" spans="1:39" ht="8.1" customHeight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5"/>
      <c r="AA80" s="55"/>
    </row>
    <row r="81" spans="1:39" ht="8.1" customHeight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5"/>
      <c r="AA81" s="55"/>
    </row>
    <row r="82" spans="1:39" ht="8.1" customHeight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5"/>
      <c r="AA82" s="55"/>
    </row>
    <row r="83" spans="1:39" ht="8.1" customHeigh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5"/>
      <c r="AA83" s="55"/>
    </row>
    <row r="84" spans="1:39" ht="8.1" customHeight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5"/>
      <c r="AA84" s="55"/>
    </row>
    <row r="85" spans="1:39" ht="8.1" customHeigh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5"/>
      <c r="AA85" s="55"/>
    </row>
    <row r="86" spans="1:39" ht="8.1" customHeigh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5"/>
      <c r="AA86" s="55"/>
    </row>
    <row r="87" spans="1:39" ht="8.1" customHeight="1">
      <c r="Z87" s="55"/>
      <c r="AA87" s="55"/>
    </row>
    <row r="88" spans="1:39" ht="8.1" customHeight="1">
      <c r="A88" s="55"/>
      <c r="B88" s="55"/>
      <c r="C88" s="99"/>
      <c r="D88" s="55"/>
      <c r="E88" s="99"/>
      <c r="F88" s="55"/>
      <c r="G88" s="99"/>
      <c r="H88" s="55"/>
      <c r="I88" s="99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K88" s="65"/>
      <c r="AM88" s="65"/>
    </row>
    <row r="89" spans="1:39" ht="9" customHeigh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Z89" s="55"/>
      <c r="AA89" s="55"/>
      <c r="AK89" s="65"/>
      <c r="AM89" s="65"/>
    </row>
    <row r="90" spans="1:39" ht="11.1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K90" s="65"/>
      <c r="AM90" s="65"/>
    </row>
    <row r="91" spans="1:39" ht="11.1" customHeight="1">
      <c r="A91" s="55"/>
      <c r="B91" s="55"/>
      <c r="C91" s="55"/>
      <c r="D91" s="55"/>
      <c r="E91" s="55"/>
      <c r="F91" s="55"/>
      <c r="G91" s="99"/>
      <c r="H91" s="55"/>
      <c r="I91" s="99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K91" s="65"/>
      <c r="AM91" s="65"/>
    </row>
    <row r="92" spans="1:39" ht="11.1" customHeight="1">
      <c r="A92" s="55"/>
      <c r="B92" s="55"/>
      <c r="C92" s="55"/>
      <c r="D92" s="55"/>
      <c r="E92" s="55"/>
      <c r="F92" s="55"/>
      <c r="G92" s="99"/>
      <c r="H92" s="55"/>
      <c r="I92" s="99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K92" s="65"/>
      <c r="AM92" s="65"/>
    </row>
    <row r="93" spans="1:39" ht="11.1" customHeight="1">
      <c r="A93" s="55"/>
      <c r="B93" s="55"/>
      <c r="C93" s="55"/>
      <c r="D93" s="55"/>
      <c r="E93" s="55"/>
      <c r="F93" s="55"/>
      <c r="G93" s="99"/>
      <c r="H93" s="55"/>
      <c r="I93" s="99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K93" s="65"/>
      <c r="AM93" s="65"/>
    </row>
    <row r="94" spans="1:39" ht="11.1" customHeight="1">
      <c r="A94" s="55"/>
      <c r="B94" s="55"/>
      <c r="C94" s="55"/>
      <c r="D94" s="55"/>
      <c r="E94" s="55"/>
      <c r="F94" s="55"/>
      <c r="G94" s="99"/>
      <c r="H94" s="55"/>
      <c r="I94" s="99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K94" s="65"/>
      <c r="AM94" s="65"/>
    </row>
    <row r="95" spans="1:39" ht="11.1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99"/>
      <c r="N95" s="55"/>
      <c r="O95" s="99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K95" s="65"/>
      <c r="AM95" s="65"/>
    </row>
    <row r="96" spans="1:39" ht="11.1" customHeight="1">
      <c r="A96" s="55"/>
      <c r="B96" s="55"/>
      <c r="C96" s="55"/>
      <c r="D96" s="55"/>
      <c r="E96" s="55"/>
      <c r="F96" s="55"/>
      <c r="G96" s="99"/>
      <c r="H96" s="55"/>
      <c r="I96" s="99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K96" s="65"/>
      <c r="AM96" s="65"/>
    </row>
    <row r="97" spans="1:39" ht="11.1" customHeight="1">
      <c r="A97" s="55"/>
      <c r="B97" s="55"/>
      <c r="C97" s="55"/>
      <c r="D97" s="55"/>
      <c r="E97" s="55"/>
      <c r="F97" s="55"/>
      <c r="G97" s="99"/>
      <c r="H97" s="55"/>
      <c r="I97" s="99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K97" s="65"/>
      <c r="AM97" s="65"/>
    </row>
    <row r="98" spans="1:39" ht="11.1" customHeight="1">
      <c r="A98" s="55"/>
      <c r="B98" s="55"/>
      <c r="C98" s="55"/>
      <c r="D98" s="55"/>
      <c r="E98" s="55"/>
      <c r="F98" s="55"/>
      <c r="G98" s="99"/>
      <c r="H98" s="55"/>
      <c r="I98" s="99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K98" s="65"/>
      <c r="AM98" s="65"/>
    </row>
    <row r="99" spans="1:39" ht="11.1" customHeight="1">
      <c r="A99" s="55"/>
      <c r="B99" s="55"/>
      <c r="C99" s="55"/>
      <c r="D99" s="55"/>
      <c r="E99" s="55"/>
      <c r="F99" s="55"/>
      <c r="G99" s="99"/>
      <c r="H99" s="55"/>
      <c r="I99" s="99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K99" s="65"/>
      <c r="AM99" s="65"/>
    </row>
    <row r="100" spans="1:39" ht="11.1" customHeight="1">
      <c r="A100" s="55"/>
      <c r="B100" s="55"/>
      <c r="C100" s="55"/>
      <c r="D100" s="55"/>
      <c r="E100" s="55"/>
      <c r="F100" s="55"/>
      <c r="G100" s="99"/>
      <c r="H100" s="55"/>
      <c r="I100" s="99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K100" s="65"/>
      <c r="AM100" s="65"/>
    </row>
    <row r="101" spans="1:39" ht="11.1" customHeight="1">
      <c r="A101" s="55"/>
      <c r="B101" s="55"/>
      <c r="C101" s="55"/>
      <c r="D101" s="55"/>
      <c r="E101" s="55"/>
      <c r="F101" s="55"/>
      <c r="G101" s="99"/>
      <c r="H101" s="55"/>
      <c r="I101" s="99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</row>
    <row r="102" spans="1:39" ht="11.1" customHeight="1">
      <c r="A102" s="55"/>
      <c r="B102" s="55"/>
      <c r="C102" s="55"/>
      <c r="D102" s="55"/>
      <c r="E102" s="55"/>
      <c r="F102" s="55"/>
      <c r="G102" s="99"/>
      <c r="H102" s="55"/>
      <c r="I102" s="99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K102" s="65"/>
      <c r="AM102" s="65"/>
    </row>
    <row r="103" spans="1:39" ht="11.1" customHeight="1">
      <c r="A103" s="55"/>
      <c r="B103" s="55"/>
      <c r="C103" s="55"/>
      <c r="D103" s="55"/>
      <c r="E103" s="55"/>
      <c r="F103" s="55"/>
      <c r="G103" s="99"/>
      <c r="H103" s="55"/>
      <c r="I103" s="99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</row>
    <row r="104" spans="1:39" ht="11.1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99"/>
      <c r="N104" s="55"/>
      <c r="O104" s="99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K104" s="65"/>
      <c r="AM104" s="65"/>
    </row>
    <row r="105" spans="1:39" ht="11.1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AK105" s="65"/>
      <c r="AM105" s="65"/>
    </row>
    <row r="106" spans="1:39" ht="11.1" customHeight="1">
      <c r="A106" s="55"/>
      <c r="B106" s="55"/>
      <c r="C106" s="55"/>
      <c r="D106" s="55"/>
      <c r="E106" s="55"/>
      <c r="F106" s="55"/>
      <c r="G106" s="99"/>
      <c r="H106" s="55"/>
      <c r="I106" s="99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K106" s="65"/>
      <c r="AM106" s="65"/>
    </row>
    <row r="107" spans="1:39" ht="11.1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K107" s="65"/>
      <c r="AM107" s="65"/>
    </row>
    <row r="108" spans="1:39" ht="6" customHeight="1"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Z108" s="55"/>
      <c r="AK108" s="65"/>
      <c r="AM108" s="65"/>
    </row>
    <row r="109" spans="1:39" ht="8.1" customHeight="1"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W109" s="51"/>
      <c r="Z109" s="55"/>
      <c r="AK109" s="65"/>
      <c r="AM109" s="65"/>
    </row>
    <row r="110" spans="1:39" ht="8.1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AK110" s="65"/>
      <c r="AM110" s="65"/>
    </row>
    <row r="111" spans="1:39" ht="8.1" customHeight="1"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AK111" s="65"/>
      <c r="AM111" s="65"/>
    </row>
    <row r="112" spans="1:39">
      <c r="AK112" s="65"/>
      <c r="AM112" s="65"/>
    </row>
    <row r="113" spans="37:39">
      <c r="AK113" s="65"/>
      <c r="AM113" s="65"/>
    </row>
    <row r="114" spans="37:39">
      <c r="AK114" s="65"/>
      <c r="AM114" s="65"/>
    </row>
    <row r="115" spans="37:39">
      <c r="AK115" s="65"/>
      <c r="AM115" s="65"/>
    </row>
    <row r="116" spans="37:39">
      <c r="AK116" s="65"/>
      <c r="AM116" s="65"/>
    </row>
    <row r="117" spans="37:39">
      <c r="AK117" s="65"/>
      <c r="AM117" s="65"/>
    </row>
    <row r="118" spans="37:39">
      <c r="AK118" s="65"/>
      <c r="AM118" s="65"/>
    </row>
    <row r="119" spans="37:39">
      <c r="AK119" s="65"/>
      <c r="AM119" s="65"/>
    </row>
    <row r="120" spans="37:39">
      <c r="AK120" s="65"/>
      <c r="AM120" s="65"/>
    </row>
    <row r="134" spans="1:1">
      <c r="A134" s="54" t="s">
        <v>380</v>
      </c>
    </row>
    <row r="178" spans="39:39">
      <c r="AM178" s="54" t="s">
        <v>380</v>
      </c>
    </row>
  </sheetData>
  <sheetProtection password="CA55" sheet="1" objects="1" scenarios="1"/>
  <mergeCells count="10">
    <mergeCell ref="A1:Y1"/>
    <mergeCell ref="A3:Y3"/>
    <mergeCell ref="J6:M6"/>
    <mergeCell ref="N6:Q6"/>
    <mergeCell ref="R6:U6"/>
    <mergeCell ref="V6:Y6"/>
    <mergeCell ref="B6:B8"/>
    <mergeCell ref="A6:A8"/>
    <mergeCell ref="C6:E6"/>
    <mergeCell ref="F6:I6"/>
  </mergeCells>
  <phoneticPr fontId="9" type="noConversion"/>
  <printOptions horizontalCentered="1"/>
  <pageMargins left="0.55118110236220474" right="7.874015748031496E-2" top="0.39370078740157483" bottom="1" header="0.15748031496062992" footer="0"/>
  <pageSetup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AL91"/>
  <sheetViews>
    <sheetView showGridLines="0" workbookViewId="0">
      <selection sqref="A1:IV65536"/>
    </sheetView>
  </sheetViews>
  <sheetFormatPr baseColWidth="10" defaultColWidth="11.796875" defaultRowHeight="10.5"/>
  <cols>
    <col min="1" max="1" width="46" style="100" customWidth="1"/>
    <col min="2" max="2" width="10.796875" style="100" customWidth="1"/>
    <col min="3" max="3" width="10.59765625" style="100" bestFit="1" customWidth="1"/>
    <col min="4" max="4" width="0" style="100" hidden="1" customWidth="1"/>
    <col min="5" max="5" width="9.3984375" style="100" customWidth="1"/>
    <col min="6" max="6" width="10" style="100" customWidth="1"/>
    <col min="7" max="7" width="10.59765625" style="100" bestFit="1" customWidth="1"/>
    <col min="8" max="8" width="0" style="100" hidden="1" customWidth="1"/>
    <col min="9" max="9" width="9.3984375" style="100" customWidth="1"/>
    <col min="10" max="10" width="9.59765625" style="100" customWidth="1"/>
    <col min="11" max="11" width="8.3984375" style="100" customWidth="1"/>
    <col min="12" max="12" width="0" style="100" hidden="1" customWidth="1"/>
    <col min="13" max="13" width="9" style="100" customWidth="1"/>
    <col min="14" max="14" width="8.19921875" style="100" customWidth="1"/>
    <col min="15" max="15" width="8.796875" style="100" customWidth="1"/>
    <col min="16" max="16" width="9.3984375" style="100" customWidth="1"/>
    <col min="17" max="18" width="11.796875" style="100" customWidth="1"/>
    <col min="19" max="19" width="7" style="100" customWidth="1"/>
    <col min="20" max="20" width="7.59765625" style="100" customWidth="1"/>
    <col min="21" max="21" width="7" style="100" customWidth="1"/>
    <col min="22" max="22" width="0" style="100" hidden="1" customWidth="1"/>
    <col min="23" max="23" width="7" style="100" customWidth="1"/>
    <col min="24" max="24" width="1.19921875" style="100" customWidth="1"/>
    <col min="25" max="25" width="0" style="100" hidden="1" customWidth="1"/>
    <col min="26" max="31" width="11.796875" style="100"/>
    <col min="32" max="32" width="7" style="100" customWidth="1"/>
    <col min="33" max="33" width="45.3984375" style="100" customWidth="1"/>
    <col min="34" max="16384" width="11.796875" style="100"/>
  </cols>
  <sheetData>
    <row r="1" spans="1:37">
      <c r="A1" s="3109" t="s">
        <v>298</v>
      </c>
      <c r="B1" s="3109"/>
      <c r="C1" s="3109"/>
      <c r="D1" s="3109"/>
      <c r="E1" s="3109"/>
      <c r="F1" s="3109"/>
      <c r="G1" s="3109"/>
      <c r="H1" s="3109"/>
      <c r="I1" s="3109"/>
      <c r="J1" s="3109"/>
      <c r="K1" s="3109"/>
      <c r="L1" s="3109"/>
      <c r="M1" s="3109"/>
      <c r="N1" s="3109"/>
      <c r="O1" s="3109"/>
      <c r="P1" s="3109"/>
      <c r="Q1" s="102"/>
      <c r="R1" s="101"/>
      <c r="S1" s="101"/>
      <c r="T1" s="101"/>
      <c r="U1" s="101"/>
      <c r="V1" s="101"/>
      <c r="W1" s="101"/>
    </row>
    <row r="2" spans="1:37">
      <c r="A2" s="3109" t="s">
        <v>469</v>
      </c>
      <c r="B2" s="3109"/>
      <c r="C2" s="3109"/>
      <c r="D2" s="3109"/>
      <c r="E2" s="3109"/>
      <c r="F2" s="3109"/>
      <c r="G2" s="3109"/>
      <c r="H2" s="3109"/>
      <c r="I2" s="3109"/>
      <c r="J2" s="3109"/>
      <c r="K2" s="3109"/>
      <c r="L2" s="3109"/>
      <c r="M2" s="3109"/>
      <c r="N2" s="3109"/>
      <c r="O2" s="3109"/>
      <c r="P2" s="3109"/>
      <c r="Q2" s="102"/>
      <c r="R2" s="101"/>
      <c r="S2" s="101"/>
      <c r="T2" s="101"/>
      <c r="U2" s="101"/>
      <c r="V2" s="101"/>
      <c r="W2" s="101"/>
    </row>
    <row r="3" spans="1:37" ht="17.25" customHeight="1">
      <c r="A3" s="101" t="s">
        <v>468</v>
      </c>
      <c r="B3" s="103" t="s">
        <v>379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1"/>
      <c r="S3" s="101"/>
      <c r="T3" s="101"/>
    </row>
    <row r="4" spans="1:37" ht="9" customHeight="1">
      <c r="A4" s="3104" t="s">
        <v>381</v>
      </c>
      <c r="B4" s="3104" t="s">
        <v>383</v>
      </c>
      <c r="C4" s="3106" t="s">
        <v>291</v>
      </c>
      <c r="D4" s="3107"/>
      <c r="E4" s="3111"/>
      <c r="F4" s="3110" t="s">
        <v>292</v>
      </c>
      <c r="G4" s="3107"/>
      <c r="H4" s="3107"/>
      <c r="I4" s="3111"/>
      <c r="J4" s="3110" t="s">
        <v>537</v>
      </c>
      <c r="K4" s="3107"/>
      <c r="L4" s="3107"/>
      <c r="M4" s="3107"/>
      <c r="N4" s="3106" t="s">
        <v>293</v>
      </c>
      <c r="O4" s="3107"/>
      <c r="P4" s="3108"/>
    </row>
    <row r="5" spans="1:37" ht="9" customHeight="1">
      <c r="A5" s="3105"/>
      <c r="B5" s="3105"/>
      <c r="C5" s="1121" t="s">
        <v>296</v>
      </c>
      <c r="D5" s="1120"/>
      <c r="E5" s="1121" t="s">
        <v>297</v>
      </c>
      <c r="F5" s="1119" t="s">
        <v>383</v>
      </c>
      <c r="G5" s="1121" t="s">
        <v>296</v>
      </c>
      <c r="H5" s="1120"/>
      <c r="I5" s="1121" t="s">
        <v>297</v>
      </c>
      <c r="J5" s="1119" t="s">
        <v>383</v>
      </c>
      <c r="K5" s="1121" t="s">
        <v>296</v>
      </c>
      <c r="L5" s="1120"/>
      <c r="M5" s="1121" t="s">
        <v>297</v>
      </c>
      <c r="N5" s="1121" t="s">
        <v>383</v>
      </c>
      <c r="O5" s="1121" t="s">
        <v>296</v>
      </c>
      <c r="P5" s="1121" t="s">
        <v>297</v>
      </c>
    </row>
    <row r="6" spans="1:37" ht="26.25" customHeight="1">
      <c r="A6" s="1127" t="s">
        <v>470</v>
      </c>
      <c r="B6" s="105">
        <f>SUM(B7:B23)</f>
        <v>12377</v>
      </c>
      <c r="C6" s="105">
        <f>SUM(C7:C23)</f>
        <v>5578</v>
      </c>
      <c r="D6" s="106"/>
      <c r="E6" s="105">
        <f>SUM(E7:E23)</f>
        <v>6799</v>
      </c>
      <c r="F6" s="105">
        <f>SUM(G6:I6)</f>
        <v>5220</v>
      </c>
      <c r="G6" s="105">
        <f>SUM(G7:G23)</f>
        <v>2505</v>
      </c>
      <c r="H6" s="106"/>
      <c r="I6" s="105">
        <f>SUM(I7:I23)</f>
        <v>2715</v>
      </c>
      <c r="J6" s="105">
        <f>SUM(K6:M6)</f>
        <v>3885</v>
      </c>
      <c r="K6" s="105">
        <f>SUM(K7:K23)</f>
        <v>1743</v>
      </c>
      <c r="L6" s="106"/>
      <c r="M6" s="105">
        <f>SUM(M7:M23)</f>
        <v>2142</v>
      </c>
      <c r="N6" s="107">
        <f t="shared" ref="N6:N23" si="0">SUM(O6:P6)</f>
        <v>3272</v>
      </c>
      <c r="O6" s="1122">
        <f>SUM(O7:O23)</f>
        <v>1330</v>
      </c>
      <c r="P6" s="1124">
        <f>SUM(P7:P23)</f>
        <v>1942</v>
      </c>
      <c r="AI6" s="108"/>
      <c r="AK6" s="108"/>
    </row>
    <row r="7" spans="1:37" ht="18" customHeight="1">
      <c r="A7" s="1128" t="s">
        <v>471</v>
      </c>
      <c r="B7" s="109">
        <f>SUM(C7+E7)</f>
        <v>3350</v>
      </c>
      <c r="C7" s="109">
        <f t="shared" ref="C7:C23" si="1">SUM(G7+K7+O7)</f>
        <v>1483</v>
      </c>
      <c r="D7" s="104"/>
      <c r="E7" s="109">
        <f t="shared" ref="E7:E23" si="2">SUM(I7+M7+P7)</f>
        <v>1867</v>
      </c>
      <c r="F7" s="109">
        <f t="shared" ref="F7:F13" si="3">SUM(G7:I7)</f>
        <v>1443</v>
      </c>
      <c r="G7" s="110">
        <v>700</v>
      </c>
      <c r="H7" s="104"/>
      <c r="I7" s="110">
        <v>743</v>
      </c>
      <c r="J7" s="109">
        <f t="shared" ref="J7:J21" si="4">SUM(K7:M7)</f>
        <v>1033</v>
      </c>
      <c r="K7" s="109">
        <v>446</v>
      </c>
      <c r="L7" s="104"/>
      <c r="M7" s="109">
        <v>587</v>
      </c>
      <c r="N7" s="109">
        <f t="shared" si="0"/>
        <v>874</v>
      </c>
      <c r="O7" s="111">
        <v>337</v>
      </c>
      <c r="P7" s="1125">
        <v>537</v>
      </c>
      <c r="AI7" s="108"/>
      <c r="AK7" s="108"/>
    </row>
    <row r="8" spans="1:37" ht="18" customHeight="1">
      <c r="A8" s="1128" t="s">
        <v>472</v>
      </c>
      <c r="B8" s="109">
        <v>789</v>
      </c>
      <c r="C8" s="109">
        <f t="shared" si="1"/>
        <v>358</v>
      </c>
      <c r="D8" s="104"/>
      <c r="E8" s="109">
        <f t="shared" si="2"/>
        <v>431</v>
      </c>
      <c r="F8" s="109">
        <f t="shared" si="3"/>
        <v>314</v>
      </c>
      <c r="G8" s="110">
        <v>156</v>
      </c>
      <c r="H8" s="104"/>
      <c r="I8" s="110">
        <v>158</v>
      </c>
      <c r="J8" s="109">
        <f t="shared" si="4"/>
        <v>264</v>
      </c>
      <c r="K8" s="109">
        <v>119</v>
      </c>
      <c r="L8" s="104"/>
      <c r="M8" s="109">
        <v>145</v>
      </c>
      <c r="N8" s="109">
        <f t="shared" si="0"/>
        <v>211</v>
      </c>
      <c r="O8" s="111">
        <v>83</v>
      </c>
      <c r="P8" s="1125">
        <v>128</v>
      </c>
      <c r="AI8" s="108"/>
      <c r="AK8" s="108"/>
    </row>
    <row r="9" spans="1:37" ht="18" customHeight="1">
      <c r="A9" s="1128" t="s">
        <v>473</v>
      </c>
      <c r="B9" s="109">
        <f>SUM(C9+E9)</f>
        <v>971</v>
      </c>
      <c r="C9" s="109">
        <f t="shared" si="1"/>
        <v>470</v>
      </c>
      <c r="D9" s="104"/>
      <c r="E9" s="109">
        <f t="shared" si="2"/>
        <v>501</v>
      </c>
      <c r="F9" s="109">
        <f t="shared" si="3"/>
        <v>411</v>
      </c>
      <c r="G9" s="110">
        <v>208</v>
      </c>
      <c r="H9" s="104"/>
      <c r="I9" s="110">
        <v>203</v>
      </c>
      <c r="J9" s="109">
        <f t="shared" si="4"/>
        <v>344</v>
      </c>
      <c r="K9" s="109">
        <v>166</v>
      </c>
      <c r="L9" s="104"/>
      <c r="M9" s="109">
        <v>178</v>
      </c>
      <c r="N9" s="109">
        <f t="shared" si="0"/>
        <v>216</v>
      </c>
      <c r="O9" s="111">
        <v>96</v>
      </c>
      <c r="P9" s="1125">
        <v>120</v>
      </c>
      <c r="AI9" s="108"/>
      <c r="AK9" s="108"/>
    </row>
    <row r="10" spans="1:37" ht="18" customHeight="1">
      <c r="A10" s="1128" t="s">
        <v>474</v>
      </c>
      <c r="B10" s="109">
        <v>841</v>
      </c>
      <c r="C10" s="109">
        <f t="shared" si="1"/>
        <v>404</v>
      </c>
      <c r="D10" s="104"/>
      <c r="E10" s="109">
        <f t="shared" si="2"/>
        <v>437</v>
      </c>
      <c r="F10" s="109">
        <f t="shared" si="3"/>
        <v>375</v>
      </c>
      <c r="G10" s="110">
        <v>178</v>
      </c>
      <c r="H10" s="104"/>
      <c r="I10" s="110">
        <v>197</v>
      </c>
      <c r="J10" s="109">
        <f t="shared" si="4"/>
        <v>278</v>
      </c>
      <c r="K10" s="109">
        <v>134</v>
      </c>
      <c r="L10" s="104"/>
      <c r="M10" s="109">
        <v>144</v>
      </c>
      <c r="N10" s="109">
        <f t="shared" si="0"/>
        <v>188</v>
      </c>
      <c r="O10" s="111">
        <v>92</v>
      </c>
      <c r="P10" s="1125">
        <v>96</v>
      </c>
      <c r="AI10" s="108"/>
      <c r="AK10" s="108"/>
    </row>
    <row r="11" spans="1:37" ht="18" customHeight="1">
      <c r="A11" s="1128" t="s">
        <v>475</v>
      </c>
      <c r="B11" s="109">
        <f t="shared" ref="B11:B23" si="5">SUM(C11+E11)</f>
        <v>1163</v>
      </c>
      <c r="C11" s="109">
        <f t="shared" si="1"/>
        <v>513</v>
      </c>
      <c r="D11" s="104"/>
      <c r="E11" s="109">
        <f t="shared" si="2"/>
        <v>650</v>
      </c>
      <c r="F11" s="109">
        <f t="shared" si="3"/>
        <v>457</v>
      </c>
      <c r="G11" s="109">
        <v>212</v>
      </c>
      <c r="H11" s="104"/>
      <c r="I11" s="109">
        <v>245</v>
      </c>
      <c r="J11" s="109">
        <f t="shared" si="4"/>
        <v>402</v>
      </c>
      <c r="K11" s="109">
        <v>180</v>
      </c>
      <c r="L11" s="104"/>
      <c r="M11" s="110">
        <v>222</v>
      </c>
      <c r="N11" s="109">
        <f t="shared" si="0"/>
        <v>304</v>
      </c>
      <c r="O11" s="1123">
        <v>121</v>
      </c>
      <c r="P11" s="1125">
        <v>183</v>
      </c>
      <c r="AI11" s="108"/>
      <c r="AK11" s="108"/>
    </row>
    <row r="12" spans="1:37" ht="18" customHeight="1">
      <c r="A12" s="1128" t="s">
        <v>476</v>
      </c>
      <c r="B12" s="109">
        <f t="shared" si="5"/>
        <v>350</v>
      </c>
      <c r="C12" s="109">
        <f t="shared" si="1"/>
        <v>175</v>
      </c>
      <c r="D12" s="104"/>
      <c r="E12" s="109">
        <f t="shared" si="2"/>
        <v>175</v>
      </c>
      <c r="F12" s="109">
        <f t="shared" si="3"/>
        <v>161</v>
      </c>
      <c r="G12" s="110">
        <v>84</v>
      </c>
      <c r="H12" s="104"/>
      <c r="I12" s="110">
        <v>77</v>
      </c>
      <c r="J12" s="109">
        <f t="shared" si="4"/>
        <v>112</v>
      </c>
      <c r="K12" s="109">
        <v>48</v>
      </c>
      <c r="L12" s="104"/>
      <c r="M12" s="109">
        <v>64</v>
      </c>
      <c r="N12" s="109">
        <f t="shared" si="0"/>
        <v>77</v>
      </c>
      <c r="O12" s="111">
        <v>43</v>
      </c>
      <c r="P12" s="1125">
        <v>34</v>
      </c>
      <c r="AI12" s="108"/>
      <c r="AK12" s="108"/>
    </row>
    <row r="13" spans="1:37" ht="18" customHeight="1">
      <c r="A13" s="1128" t="s">
        <v>477</v>
      </c>
      <c r="B13" s="109">
        <f t="shared" si="5"/>
        <v>502</v>
      </c>
      <c r="C13" s="109">
        <f t="shared" si="1"/>
        <v>222</v>
      </c>
      <c r="D13" s="104"/>
      <c r="E13" s="109">
        <f t="shared" si="2"/>
        <v>280</v>
      </c>
      <c r="F13" s="109">
        <f t="shared" si="3"/>
        <v>211</v>
      </c>
      <c r="G13" s="110">
        <v>94</v>
      </c>
      <c r="H13" s="104"/>
      <c r="I13" s="110">
        <v>117</v>
      </c>
      <c r="J13" s="109">
        <f t="shared" si="4"/>
        <v>179</v>
      </c>
      <c r="K13" s="109">
        <v>80</v>
      </c>
      <c r="L13" s="104"/>
      <c r="M13" s="109">
        <v>99</v>
      </c>
      <c r="N13" s="109">
        <f t="shared" si="0"/>
        <v>112</v>
      </c>
      <c r="O13" s="111">
        <v>48</v>
      </c>
      <c r="P13" s="1125">
        <v>64</v>
      </c>
      <c r="AI13" s="108"/>
      <c r="AK13" s="108"/>
    </row>
    <row r="14" spans="1:37" ht="18" customHeight="1">
      <c r="A14" s="1128" t="s">
        <v>478</v>
      </c>
      <c r="B14" s="109">
        <f t="shared" si="5"/>
        <v>316</v>
      </c>
      <c r="C14" s="109">
        <f t="shared" si="1"/>
        <v>141</v>
      </c>
      <c r="D14" s="104"/>
      <c r="E14" s="109">
        <f t="shared" si="2"/>
        <v>175</v>
      </c>
      <c r="F14" s="109">
        <v>130</v>
      </c>
      <c r="G14" s="110">
        <v>55</v>
      </c>
      <c r="H14" s="104"/>
      <c r="I14" s="110">
        <v>75</v>
      </c>
      <c r="J14" s="109">
        <f t="shared" si="4"/>
        <v>115</v>
      </c>
      <c r="K14" s="109">
        <v>53</v>
      </c>
      <c r="L14" s="104"/>
      <c r="M14" s="109">
        <v>62</v>
      </c>
      <c r="N14" s="109">
        <f t="shared" si="0"/>
        <v>71</v>
      </c>
      <c r="O14" s="111">
        <v>33</v>
      </c>
      <c r="P14" s="1125">
        <v>38</v>
      </c>
      <c r="AI14" s="108"/>
      <c r="AK14" s="108"/>
    </row>
    <row r="15" spans="1:37" ht="18" customHeight="1">
      <c r="A15" s="1128" t="s">
        <v>479</v>
      </c>
      <c r="B15" s="109">
        <f t="shared" si="5"/>
        <v>320</v>
      </c>
      <c r="C15" s="109">
        <f t="shared" si="1"/>
        <v>160</v>
      </c>
      <c r="D15" s="104"/>
      <c r="E15" s="109">
        <f t="shared" si="2"/>
        <v>160</v>
      </c>
      <c r="F15" s="109">
        <f t="shared" ref="F15:F21" si="6">SUM(G15:I15)</f>
        <v>133</v>
      </c>
      <c r="G15" s="110">
        <v>75</v>
      </c>
      <c r="H15" s="104"/>
      <c r="I15" s="110">
        <v>58</v>
      </c>
      <c r="J15" s="109">
        <f t="shared" si="4"/>
        <v>102</v>
      </c>
      <c r="K15" s="109">
        <v>45</v>
      </c>
      <c r="L15" s="104"/>
      <c r="M15" s="109">
        <v>57</v>
      </c>
      <c r="N15" s="109">
        <f t="shared" si="0"/>
        <v>85</v>
      </c>
      <c r="O15" s="111">
        <v>40</v>
      </c>
      <c r="P15" s="1125">
        <v>45</v>
      </c>
      <c r="AI15" s="108"/>
      <c r="AK15" s="108"/>
    </row>
    <row r="16" spans="1:37" ht="18" customHeight="1">
      <c r="A16" s="1128" t="s">
        <v>480</v>
      </c>
      <c r="B16" s="109">
        <f t="shared" si="5"/>
        <v>293</v>
      </c>
      <c r="C16" s="109">
        <f t="shared" si="1"/>
        <v>159</v>
      </c>
      <c r="D16" s="104"/>
      <c r="E16" s="109">
        <f t="shared" si="2"/>
        <v>134</v>
      </c>
      <c r="F16" s="109">
        <f t="shared" si="6"/>
        <v>127</v>
      </c>
      <c r="G16" s="110">
        <v>71</v>
      </c>
      <c r="H16" s="104"/>
      <c r="I16" s="110">
        <v>56</v>
      </c>
      <c r="J16" s="109">
        <f t="shared" si="4"/>
        <v>78</v>
      </c>
      <c r="K16" s="109">
        <v>40</v>
      </c>
      <c r="L16" s="104"/>
      <c r="M16" s="109">
        <v>38</v>
      </c>
      <c r="N16" s="109">
        <f t="shared" si="0"/>
        <v>88</v>
      </c>
      <c r="O16" s="111">
        <v>48</v>
      </c>
      <c r="P16" s="1125">
        <v>40</v>
      </c>
      <c r="AI16" s="108"/>
      <c r="AK16" s="108"/>
    </row>
    <row r="17" spans="1:38" ht="18" customHeight="1">
      <c r="A17" s="1128" t="s">
        <v>481</v>
      </c>
      <c r="B17" s="109">
        <f t="shared" si="5"/>
        <v>454</v>
      </c>
      <c r="C17" s="109">
        <f t="shared" si="1"/>
        <v>243</v>
      </c>
      <c r="D17" s="104"/>
      <c r="E17" s="109">
        <f t="shared" si="2"/>
        <v>211</v>
      </c>
      <c r="F17" s="109">
        <f t="shared" si="6"/>
        <v>179</v>
      </c>
      <c r="G17" s="110">
        <v>99</v>
      </c>
      <c r="H17" s="104"/>
      <c r="I17" s="110">
        <v>80</v>
      </c>
      <c r="J17" s="109">
        <f t="shared" si="4"/>
        <v>155</v>
      </c>
      <c r="K17" s="109">
        <v>83</v>
      </c>
      <c r="L17" s="104"/>
      <c r="M17" s="109">
        <v>72</v>
      </c>
      <c r="N17" s="109">
        <f t="shared" si="0"/>
        <v>120</v>
      </c>
      <c r="O17" s="111">
        <v>61</v>
      </c>
      <c r="P17" s="1125">
        <v>59</v>
      </c>
    </row>
    <row r="18" spans="1:38" ht="18" customHeight="1">
      <c r="A18" s="1128" t="s">
        <v>482</v>
      </c>
      <c r="B18" s="109">
        <f t="shared" si="5"/>
        <v>207</v>
      </c>
      <c r="C18" s="109">
        <f t="shared" si="1"/>
        <v>98</v>
      </c>
      <c r="D18" s="104"/>
      <c r="E18" s="109">
        <f t="shared" si="2"/>
        <v>109</v>
      </c>
      <c r="F18" s="109">
        <f t="shared" si="6"/>
        <v>102</v>
      </c>
      <c r="G18" s="110">
        <v>53</v>
      </c>
      <c r="H18" s="104"/>
      <c r="I18" s="110">
        <v>49</v>
      </c>
      <c r="J18" s="109">
        <f t="shared" si="4"/>
        <v>59</v>
      </c>
      <c r="K18" s="109">
        <v>26</v>
      </c>
      <c r="L18" s="104"/>
      <c r="M18" s="109">
        <v>33</v>
      </c>
      <c r="N18" s="109">
        <f t="shared" si="0"/>
        <v>46</v>
      </c>
      <c r="O18" s="111">
        <v>19</v>
      </c>
      <c r="P18" s="1125">
        <v>27</v>
      </c>
      <c r="AI18" s="108"/>
      <c r="AK18" s="108"/>
    </row>
    <row r="19" spans="1:38" ht="18" customHeight="1">
      <c r="A19" s="1128" t="s">
        <v>483</v>
      </c>
      <c r="B19" s="109">
        <f t="shared" si="5"/>
        <v>1748</v>
      </c>
      <c r="C19" s="109">
        <f t="shared" si="1"/>
        <v>777</v>
      </c>
      <c r="D19" s="104"/>
      <c r="E19" s="109">
        <f t="shared" si="2"/>
        <v>971</v>
      </c>
      <c r="F19" s="109">
        <f t="shared" si="6"/>
        <v>717</v>
      </c>
      <c r="G19" s="110">
        <v>320</v>
      </c>
      <c r="H19" s="104"/>
      <c r="I19" s="110">
        <v>397</v>
      </c>
      <c r="J19" s="109">
        <f t="shared" si="4"/>
        <v>537</v>
      </c>
      <c r="K19" s="109">
        <v>237</v>
      </c>
      <c r="L19" s="104"/>
      <c r="M19" s="109">
        <v>300</v>
      </c>
      <c r="N19" s="109">
        <f t="shared" si="0"/>
        <v>494</v>
      </c>
      <c r="O19" s="111">
        <v>220</v>
      </c>
      <c r="P19" s="1125">
        <v>274</v>
      </c>
    </row>
    <row r="20" spans="1:38" ht="18" customHeight="1">
      <c r="A20" s="1128" t="s">
        <v>484</v>
      </c>
      <c r="B20" s="109">
        <f t="shared" si="5"/>
        <v>766</v>
      </c>
      <c r="C20" s="109">
        <f t="shared" si="1"/>
        <v>242</v>
      </c>
      <c r="D20" s="104"/>
      <c r="E20" s="109">
        <f t="shared" si="2"/>
        <v>524</v>
      </c>
      <c r="F20" s="109">
        <f t="shared" si="6"/>
        <v>353</v>
      </c>
      <c r="G20" s="109">
        <v>134</v>
      </c>
      <c r="H20" s="104"/>
      <c r="I20" s="109">
        <v>219</v>
      </c>
      <c r="J20" s="109">
        <f t="shared" si="4"/>
        <v>182</v>
      </c>
      <c r="K20" s="109">
        <v>57</v>
      </c>
      <c r="L20" s="104"/>
      <c r="M20" s="110">
        <v>125</v>
      </c>
      <c r="N20" s="109">
        <f t="shared" si="0"/>
        <v>231</v>
      </c>
      <c r="O20" s="1123">
        <v>51</v>
      </c>
      <c r="P20" s="1125">
        <v>180</v>
      </c>
      <c r="AI20" s="108"/>
      <c r="AK20" s="108"/>
    </row>
    <row r="21" spans="1:38" ht="18" customHeight="1">
      <c r="A21" s="1128" t="s">
        <v>485</v>
      </c>
      <c r="B21" s="109">
        <f t="shared" si="5"/>
        <v>63</v>
      </c>
      <c r="C21" s="109">
        <f t="shared" si="1"/>
        <v>31</v>
      </c>
      <c r="D21" s="104"/>
      <c r="E21" s="109">
        <f t="shared" si="2"/>
        <v>32</v>
      </c>
      <c r="F21" s="109">
        <f t="shared" si="6"/>
        <v>33</v>
      </c>
      <c r="G21" s="109">
        <v>16</v>
      </c>
      <c r="H21" s="104"/>
      <c r="I21" s="109">
        <v>17</v>
      </c>
      <c r="J21" s="109">
        <f t="shared" si="4"/>
        <v>14</v>
      </c>
      <c r="K21" s="109">
        <v>8</v>
      </c>
      <c r="L21" s="104"/>
      <c r="M21" s="109">
        <v>6</v>
      </c>
      <c r="N21" s="109">
        <f t="shared" si="0"/>
        <v>16</v>
      </c>
      <c r="O21" s="111">
        <v>7</v>
      </c>
      <c r="P21" s="1125">
        <v>9</v>
      </c>
      <c r="AI21" s="108"/>
      <c r="AK21" s="108"/>
    </row>
    <row r="22" spans="1:38" ht="18" customHeight="1">
      <c r="A22" s="1128" t="s">
        <v>486</v>
      </c>
      <c r="B22" s="109">
        <f t="shared" si="5"/>
        <v>115</v>
      </c>
      <c r="C22" s="109">
        <f t="shared" si="1"/>
        <v>14</v>
      </c>
      <c r="D22" s="104"/>
      <c r="E22" s="109">
        <f t="shared" si="2"/>
        <v>101</v>
      </c>
      <c r="F22" s="104"/>
      <c r="G22" s="110"/>
      <c r="H22" s="104"/>
      <c r="I22" s="110"/>
      <c r="J22" s="104"/>
      <c r="K22" s="104"/>
      <c r="L22" s="104"/>
      <c r="M22" s="104"/>
      <c r="N22" s="109">
        <f t="shared" si="0"/>
        <v>115</v>
      </c>
      <c r="O22" s="111">
        <v>14</v>
      </c>
      <c r="P22" s="1125">
        <v>101</v>
      </c>
      <c r="AI22" s="108"/>
      <c r="AK22" s="108"/>
    </row>
    <row r="23" spans="1:38" ht="18" customHeight="1">
      <c r="A23" s="1129" t="s">
        <v>487</v>
      </c>
      <c r="B23" s="109">
        <f t="shared" si="5"/>
        <v>129</v>
      </c>
      <c r="C23" s="109">
        <f t="shared" si="1"/>
        <v>88</v>
      </c>
      <c r="D23" s="104"/>
      <c r="E23" s="109">
        <f t="shared" si="2"/>
        <v>41</v>
      </c>
      <c r="F23" s="109">
        <f>SUM(G23:I23)</f>
        <v>74</v>
      </c>
      <c r="G23" s="109">
        <v>50</v>
      </c>
      <c r="H23" s="104"/>
      <c r="I23" s="109">
        <v>24</v>
      </c>
      <c r="J23" s="109">
        <f>SUM(K23:M23)</f>
        <v>31</v>
      </c>
      <c r="K23" s="109">
        <v>21</v>
      </c>
      <c r="L23" s="104"/>
      <c r="M23" s="109">
        <v>10</v>
      </c>
      <c r="N23" s="109">
        <f t="shared" si="0"/>
        <v>24</v>
      </c>
      <c r="O23" s="111">
        <v>17</v>
      </c>
      <c r="P23" s="1126">
        <v>7</v>
      </c>
      <c r="AI23" s="108"/>
      <c r="AK23" s="108"/>
    </row>
    <row r="24" spans="1:38" ht="18.75" customHeight="1">
      <c r="A24" s="101" t="s">
        <v>488</v>
      </c>
      <c r="O24" s="100" t="s">
        <v>366</v>
      </c>
    </row>
    <row r="25" spans="1:38">
      <c r="A25" s="101"/>
      <c r="AJ25" s="108"/>
      <c r="AL25" s="108"/>
    </row>
    <row r="26" spans="1:38">
      <c r="AJ26" s="108"/>
      <c r="AL26" s="108"/>
    </row>
    <row r="27" spans="1:38">
      <c r="AJ27" s="108"/>
      <c r="AL27" s="108"/>
    </row>
    <row r="28" spans="1:38">
      <c r="AJ28" s="108"/>
      <c r="AL28" s="108"/>
    </row>
    <row r="29" spans="1:38">
      <c r="AJ29" s="108"/>
      <c r="AL29" s="108"/>
    </row>
    <row r="30" spans="1:38">
      <c r="AJ30" s="108"/>
      <c r="AL30" s="108"/>
    </row>
    <row r="31" spans="1:38">
      <c r="AJ31" s="108"/>
      <c r="AL31" s="108"/>
    </row>
    <row r="32" spans="1:38">
      <c r="AJ32" s="108"/>
      <c r="AL32" s="108"/>
    </row>
    <row r="33" spans="1:38">
      <c r="AJ33" s="108"/>
      <c r="AL33" s="108"/>
    </row>
    <row r="47" spans="1:38">
      <c r="A47" s="112" t="s">
        <v>380</v>
      </c>
    </row>
    <row r="91" spans="38:38">
      <c r="AL91" s="112" t="s">
        <v>380</v>
      </c>
    </row>
  </sheetData>
  <sheetProtection password="CA55" sheet="1" objects="1" scenarios="1"/>
  <mergeCells count="8">
    <mergeCell ref="A4:A5"/>
    <mergeCell ref="N4:P4"/>
    <mergeCell ref="A1:P1"/>
    <mergeCell ref="A2:P2"/>
    <mergeCell ref="B4:B5"/>
    <mergeCell ref="J4:M4"/>
    <mergeCell ref="F4:I4"/>
    <mergeCell ref="C4:E4"/>
  </mergeCells>
  <phoneticPr fontId="9" type="noConversion"/>
  <printOptions horizontalCentered="1"/>
  <pageMargins left="0.51" right="0.43307086614173229" top="0.43307086614173229" bottom="0.35433070866141736" header="0" footer="0.39370078740157483"/>
  <pageSetup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BB147"/>
  <sheetViews>
    <sheetView showGridLines="0" workbookViewId="0">
      <selection sqref="A1:IV65536"/>
    </sheetView>
  </sheetViews>
  <sheetFormatPr baseColWidth="10" defaultColWidth="12.3984375" defaultRowHeight="10.5"/>
  <cols>
    <col min="1" max="1" width="34.3984375" style="114" customWidth="1"/>
    <col min="2" max="2" width="14.59765625" style="114" customWidth="1"/>
    <col min="3" max="3" width="14" style="114" customWidth="1"/>
    <col min="4" max="4" width="0" style="114" hidden="1" customWidth="1"/>
    <col min="5" max="5" width="18.19921875" style="114" customWidth="1"/>
    <col min="6" max="6" width="15" style="114" customWidth="1"/>
    <col min="7" max="7" width="13" style="114" customWidth="1"/>
    <col min="8" max="8" width="15.59765625" style="114" customWidth="1"/>
    <col min="9" max="9" width="2.19921875" style="114" customWidth="1"/>
    <col min="10" max="13" width="12.3984375" style="114" customWidth="1"/>
    <col min="14" max="14" width="3.3984375" style="114" customWidth="1"/>
    <col min="15" max="15" width="44.19921875" style="114" customWidth="1"/>
    <col min="16" max="16384" width="12.3984375" style="114"/>
  </cols>
  <sheetData>
    <row r="1" spans="1:41" ht="11.25" customHeight="1">
      <c r="A1" s="113" t="s">
        <v>298</v>
      </c>
      <c r="B1" s="115"/>
      <c r="C1" s="115"/>
      <c r="D1" s="115"/>
      <c r="E1" s="115"/>
      <c r="F1" s="115"/>
      <c r="G1" s="115"/>
      <c r="H1" s="116"/>
    </row>
    <row r="2" spans="1:41" ht="10.5" customHeight="1">
      <c r="A2" s="113" t="s">
        <v>489</v>
      </c>
      <c r="B2" s="115"/>
      <c r="C2" s="115"/>
      <c r="D2" s="115"/>
      <c r="E2" s="115"/>
      <c r="F2" s="115"/>
      <c r="G2" s="115"/>
      <c r="H2" s="116"/>
    </row>
    <row r="3" spans="1:41" ht="10.5" customHeight="1">
      <c r="A3" s="113" t="s">
        <v>490</v>
      </c>
      <c r="B3" s="115"/>
      <c r="C3" s="115"/>
      <c r="D3" s="115"/>
      <c r="E3" s="115"/>
      <c r="F3" s="115"/>
      <c r="G3" s="115"/>
      <c r="H3" s="116"/>
    </row>
    <row r="4" spans="1:41" ht="9.75" customHeight="1">
      <c r="A4" s="113" t="s">
        <v>491</v>
      </c>
      <c r="B4" s="115"/>
      <c r="C4" s="117" t="s">
        <v>380</v>
      </c>
      <c r="D4" s="115"/>
      <c r="E4" s="115"/>
      <c r="F4" s="115"/>
      <c r="G4" s="115"/>
      <c r="H4" s="116"/>
      <c r="AO4" s="118" t="s">
        <v>380</v>
      </c>
    </row>
    <row r="5" spans="1:41" ht="9" customHeight="1">
      <c r="A5" s="1130" t="s">
        <v>381</v>
      </c>
      <c r="B5" s="1131" t="s">
        <v>492</v>
      </c>
      <c r="C5" s="1132" t="s">
        <v>493</v>
      </c>
      <c r="D5" s="1133"/>
      <c r="E5" s="1132" t="s">
        <v>494</v>
      </c>
      <c r="F5" s="1138" t="s">
        <v>495</v>
      </c>
      <c r="G5" s="1132" t="s">
        <v>496</v>
      </c>
      <c r="H5" s="1148" t="s">
        <v>497</v>
      </c>
      <c r="L5" s="118" t="s">
        <v>380</v>
      </c>
    </row>
    <row r="6" spans="1:41">
      <c r="A6" s="1134"/>
      <c r="B6" s="1135" t="s">
        <v>498</v>
      </c>
      <c r="C6" s="1136" t="s">
        <v>499</v>
      </c>
      <c r="D6" s="1137"/>
      <c r="E6" s="1136" t="s">
        <v>500</v>
      </c>
      <c r="F6" s="1139" t="s">
        <v>501</v>
      </c>
      <c r="G6" s="1136" t="s">
        <v>502</v>
      </c>
      <c r="H6" s="1149" t="s">
        <v>503</v>
      </c>
    </row>
    <row r="7" spans="1:41" ht="9.9499999999999993" customHeight="1">
      <c r="A7" s="120" t="s">
        <v>500</v>
      </c>
      <c r="B7" s="121">
        <f>SUM(B8+B31+B68)</f>
        <v>20543</v>
      </c>
      <c r="C7" s="121">
        <f>SUM(C8+C31+C68)</f>
        <v>7939</v>
      </c>
      <c r="D7" s="122"/>
      <c r="E7" s="123">
        <f>(C7/$B$7)*100</f>
        <v>38.645767414691136</v>
      </c>
      <c r="F7" s="1140">
        <f>(C7/B7)*100</f>
        <v>38.645767414691136</v>
      </c>
      <c r="G7" s="124"/>
      <c r="H7" s="1140"/>
    </row>
    <row r="8" spans="1:41" ht="9.9499999999999993" customHeight="1">
      <c r="A8" s="120" t="s">
        <v>389</v>
      </c>
      <c r="B8" s="121">
        <f>SUM(B9+B12+B22)</f>
        <v>242</v>
      </c>
      <c r="C8" s="121">
        <f>SUM(C9+C12+C22)</f>
        <v>170</v>
      </c>
      <c r="D8" s="122"/>
      <c r="E8" s="123">
        <f>(C8/$B$7)*100</f>
        <v>0.82753249281993857</v>
      </c>
      <c r="F8" s="1140">
        <f>(C8/B8)*100</f>
        <v>70.247933884297524</v>
      </c>
      <c r="G8" s="123">
        <f>(C8/B8)*100</f>
        <v>70.247933884297524</v>
      </c>
      <c r="H8" s="1144">
        <f>(C8/$C$8)*100</f>
        <v>100</v>
      </c>
    </row>
    <row r="9" spans="1:41" ht="9" customHeight="1">
      <c r="A9" s="125" t="s">
        <v>390</v>
      </c>
      <c r="B9" s="126">
        <f>SUM(B10:B11)</f>
        <v>17</v>
      </c>
      <c r="C9" s="126">
        <f>SUM(C10:C11)</f>
        <v>4</v>
      </c>
      <c r="D9" s="127"/>
      <c r="E9" s="128"/>
      <c r="F9" s="1141"/>
      <c r="G9" s="128">
        <f>(C9/B8)*100</f>
        <v>1.6528925619834711</v>
      </c>
      <c r="H9" s="1141">
        <f>(C9/$C$8)*100</f>
        <v>2.3529411764705883</v>
      </c>
    </row>
    <row r="10" spans="1:41" ht="8.1" customHeight="1">
      <c r="A10" s="130" t="s">
        <v>391</v>
      </c>
      <c r="B10" s="131">
        <v>10</v>
      </c>
      <c r="C10" s="131">
        <v>3</v>
      </c>
      <c r="D10" s="129"/>
      <c r="E10" s="132"/>
      <c r="F10" s="1142"/>
      <c r="G10" s="133"/>
      <c r="H10" s="1142"/>
    </row>
    <row r="11" spans="1:41" ht="8.1" customHeight="1">
      <c r="A11" s="130" t="s">
        <v>392</v>
      </c>
      <c r="B11" s="131">
        <v>7</v>
      </c>
      <c r="C11" s="131">
        <v>1</v>
      </c>
      <c r="D11" s="129"/>
      <c r="E11" s="132"/>
      <c r="F11" s="1143"/>
      <c r="G11" s="132">
        <f>(C11/B8)*100</f>
        <v>0.41322314049586778</v>
      </c>
      <c r="H11" s="1143">
        <f>(C11/$C$8)*100</f>
        <v>0.58823529411764708</v>
      </c>
      <c r="Q11" s="134"/>
      <c r="S11" s="134"/>
    </row>
    <row r="12" spans="1:41" ht="9" customHeight="1">
      <c r="A12" s="125" t="s">
        <v>393</v>
      </c>
      <c r="B12" s="126">
        <f>SUM(B13:B21)</f>
        <v>151</v>
      </c>
      <c r="C12" s="126">
        <f>SUM(C13:C21)</f>
        <v>115</v>
      </c>
      <c r="D12" s="127"/>
      <c r="E12" s="128">
        <f>(C12/$B$7)*100</f>
        <v>0.5598013922017232</v>
      </c>
      <c r="F12" s="1141">
        <f>(C12/B12)*100</f>
        <v>76.158940397350989</v>
      </c>
      <c r="G12" s="128">
        <f>(C12/B8)*100</f>
        <v>47.520661157024797</v>
      </c>
      <c r="H12" s="1141">
        <f>(C12/$C$8)*100</f>
        <v>67.64705882352942</v>
      </c>
    </row>
    <row r="13" spans="1:41" ht="8.1" customHeight="1">
      <c r="A13" s="130" t="s">
        <v>391</v>
      </c>
      <c r="B13" s="131">
        <v>2</v>
      </c>
      <c r="C13" s="133"/>
      <c r="D13" s="129"/>
      <c r="E13" s="132"/>
      <c r="F13" s="1142"/>
      <c r="G13" s="133"/>
      <c r="H13" s="1142"/>
      <c r="I13" s="116"/>
      <c r="J13" s="116"/>
      <c r="K13" s="116"/>
      <c r="L13" s="116"/>
      <c r="M13" s="116"/>
      <c r="N13" s="116"/>
      <c r="O13" s="116"/>
    </row>
    <row r="14" spans="1:41" ht="8.1" customHeight="1">
      <c r="A14" s="130" t="s">
        <v>394</v>
      </c>
      <c r="B14" s="131">
        <v>32</v>
      </c>
      <c r="C14" s="131">
        <v>32</v>
      </c>
      <c r="D14" s="129"/>
      <c r="E14" s="132">
        <f>(C14/$B$7)*100</f>
        <v>0.1557708221778708</v>
      </c>
      <c r="F14" s="1142"/>
      <c r="G14" s="133"/>
      <c r="H14" s="1142"/>
      <c r="I14" s="116"/>
      <c r="J14" s="116"/>
      <c r="K14" s="116"/>
      <c r="L14" s="116"/>
      <c r="M14" s="116"/>
      <c r="N14" s="116"/>
      <c r="O14" s="116"/>
    </row>
    <row r="15" spans="1:41" ht="8.1" customHeight="1">
      <c r="A15" s="130" t="s">
        <v>395</v>
      </c>
      <c r="B15" s="131">
        <v>4</v>
      </c>
      <c r="C15" s="131">
        <v>4</v>
      </c>
      <c r="D15" s="129"/>
      <c r="E15" s="132"/>
      <c r="F15" s="1142"/>
      <c r="G15" s="133"/>
      <c r="H15" s="1142"/>
      <c r="I15" s="116"/>
      <c r="J15" s="116"/>
      <c r="K15" s="116"/>
      <c r="L15" s="116"/>
      <c r="M15" s="116"/>
      <c r="N15" s="116"/>
      <c r="O15" s="116"/>
    </row>
    <row r="16" spans="1:41" ht="8.1" customHeight="1">
      <c r="A16" s="130" t="s">
        <v>392</v>
      </c>
      <c r="B16" s="131">
        <v>6</v>
      </c>
      <c r="C16" s="131">
        <v>3</v>
      </c>
      <c r="D16" s="129"/>
      <c r="E16" s="132"/>
      <c r="F16" s="1143"/>
      <c r="G16" s="132"/>
      <c r="H16" s="1143"/>
      <c r="I16" s="116"/>
      <c r="J16" s="116"/>
      <c r="K16" s="116"/>
      <c r="L16" s="116"/>
      <c r="M16" s="116"/>
      <c r="N16" s="116"/>
      <c r="O16" s="116"/>
      <c r="Q16" s="134"/>
      <c r="S16" s="134"/>
    </row>
    <row r="17" spans="1:19" ht="8.1" customHeight="1">
      <c r="A17" s="130" t="s">
        <v>396</v>
      </c>
      <c r="B17" s="131">
        <v>44</v>
      </c>
      <c r="C17" s="131">
        <v>44</v>
      </c>
      <c r="D17" s="129"/>
      <c r="E17" s="132">
        <f>(C17/$B$7)*100</f>
        <v>0.21418488049457238</v>
      </c>
      <c r="F17" s="1143"/>
      <c r="G17" s="133"/>
      <c r="H17" s="1142"/>
      <c r="I17" s="116"/>
      <c r="J17" s="116"/>
      <c r="K17" s="116"/>
      <c r="L17" s="116"/>
      <c r="M17" s="116"/>
      <c r="N17" s="116"/>
      <c r="O17" s="116"/>
    </row>
    <row r="18" spans="1:19" ht="8.1" customHeight="1">
      <c r="A18" s="130" t="s">
        <v>397</v>
      </c>
      <c r="B18" s="131">
        <v>16</v>
      </c>
      <c r="C18" s="133"/>
      <c r="D18" s="129"/>
      <c r="E18" s="132"/>
      <c r="F18" s="1142"/>
      <c r="G18" s="133"/>
      <c r="H18" s="1142"/>
      <c r="I18" s="116"/>
      <c r="J18" s="116"/>
      <c r="K18" s="116"/>
      <c r="L18" s="116"/>
      <c r="M18" s="116"/>
      <c r="N18" s="116"/>
      <c r="O18" s="116"/>
    </row>
    <row r="19" spans="1:19" ht="8.1" customHeight="1">
      <c r="A19" s="130" t="s">
        <v>398</v>
      </c>
      <c r="B19" s="131">
        <v>7</v>
      </c>
      <c r="C19" s="131">
        <v>2</v>
      </c>
      <c r="D19" s="129"/>
      <c r="E19" s="132"/>
      <c r="F19" s="1143">
        <f>(C19/B19)*100</f>
        <v>28.571428571428569</v>
      </c>
      <c r="G19" s="132">
        <f>(C19/$B$8)*100</f>
        <v>0.82644628099173556</v>
      </c>
      <c r="H19" s="1143">
        <f>(C19/$C$8)*100</f>
        <v>1.1764705882352942</v>
      </c>
      <c r="I19" s="116"/>
      <c r="J19" s="116"/>
      <c r="K19" s="116"/>
      <c r="L19" s="116"/>
      <c r="M19" s="116"/>
      <c r="N19" s="116"/>
      <c r="O19" s="116"/>
      <c r="Q19" s="134"/>
      <c r="S19" s="134"/>
    </row>
    <row r="20" spans="1:19" ht="8.1" customHeight="1">
      <c r="A20" s="130" t="s">
        <v>399</v>
      </c>
      <c r="B20" s="131">
        <v>24</v>
      </c>
      <c r="C20" s="131">
        <v>24</v>
      </c>
      <c r="D20" s="129"/>
      <c r="E20" s="132">
        <f>(C20/$B$7)*100</f>
        <v>0.11682811663340312</v>
      </c>
      <c r="F20" s="1143">
        <f>(C20/B20)*100</f>
        <v>100</v>
      </c>
      <c r="G20" s="133"/>
      <c r="H20" s="1142"/>
      <c r="I20" s="116"/>
      <c r="J20" s="116"/>
      <c r="K20" s="116"/>
      <c r="L20" s="116"/>
      <c r="M20" s="116"/>
      <c r="N20" s="116"/>
      <c r="O20" s="116"/>
    </row>
    <row r="21" spans="1:19" ht="8.25" customHeight="1">
      <c r="A21" s="130" t="s">
        <v>400</v>
      </c>
      <c r="B21" s="131">
        <v>16</v>
      </c>
      <c r="C21" s="131">
        <v>6</v>
      </c>
      <c r="D21" s="129"/>
      <c r="E21" s="132"/>
      <c r="F21" s="1143">
        <f>(C21/B21)*100</f>
        <v>37.5</v>
      </c>
      <c r="G21" s="133"/>
      <c r="H21" s="1142"/>
      <c r="I21" s="116"/>
      <c r="J21" s="116"/>
      <c r="K21" s="116"/>
      <c r="L21" s="116"/>
      <c r="M21" s="116"/>
      <c r="N21" s="116"/>
      <c r="O21" s="116"/>
    </row>
    <row r="22" spans="1:19" ht="9" customHeight="1">
      <c r="A22" s="125" t="s">
        <v>401</v>
      </c>
      <c r="B22" s="126">
        <f>SUM(B23:B30)</f>
        <v>74</v>
      </c>
      <c r="C22" s="126">
        <f>SUM(C23:C30)</f>
        <v>51</v>
      </c>
      <c r="D22" s="127"/>
      <c r="E22" s="128">
        <f>(C22/$B$7)*100</f>
        <v>0.24825974784598159</v>
      </c>
      <c r="F22" s="1141">
        <f>(C22/B22)*100</f>
        <v>68.918918918918919</v>
      </c>
      <c r="G22" s="128">
        <f>(C22/$B$8)*100</f>
        <v>21.074380165289256</v>
      </c>
      <c r="H22" s="1141">
        <f>(C22/$C$8)*100</f>
        <v>30</v>
      </c>
      <c r="I22" s="116"/>
      <c r="J22" s="116"/>
      <c r="K22" s="116"/>
      <c r="L22" s="116"/>
      <c r="M22" s="116"/>
      <c r="N22" s="116"/>
      <c r="O22" s="116"/>
    </row>
    <row r="23" spans="1:19" ht="8.1" customHeight="1">
      <c r="A23" s="130" t="s">
        <v>428</v>
      </c>
      <c r="B23" s="131">
        <v>7</v>
      </c>
      <c r="C23" s="131">
        <v>2</v>
      </c>
      <c r="D23" s="129"/>
      <c r="E23" s="132"/>
      <c r="F23" s="1143">
        <f>(C23/B23)*100</f>
        <v>28.571428571428569</v>
      </c>
      <c r="G23" s="133"/>
      <c r="H23" s="1142"/>
      <c r="I23" s="116"/>
      <c r="J23" s="116"/>
      <c r="K23" s="116"/>
      <c r="L23" s="116"/>
      <c r="M23" s="116"/>
      <c r="N23" s="116"/>
      <c r="O23" s="116"/>
    </row>
    <row r="24" spans="1:19" ht="8.1" customHeight="1">
      <c r="A24" s="130" t="s">
        <v>429</v>
      </c>
      <c r="B24" s="131">
        <v>6</v>
      </c>
      <c r="C24" s="131">
        <v>6</v>
      </c>
      <c r="D24" s="129"/>
      <c r="E24" s="132"/>
      <c r="F24" s="1142"/>
      <c r="G24" s="133"/>
      <c r="H24" s="1142"/>
      <c r="I24" s="116"/>
      <c r="J24" s="116"/>
      <c r="K24" s="116"/>
      <c r="L24" s="116"/>
      <c r="M24" s="116"/>
      <c r="N24" s="116"/>
      <c r="O24" s="116"/>
    </row>
    <row r="25" spans="1:19" ht="8.1" customHeight="1">
      <c r="A25" s="130" t="s">
        <v>430</v>
      </c>
      <c r="B25" s="131">
        <v>6</v>
      </c>
      <c r="C25" s="131">
        <v>2</v>
      </c>
      <c r="D25" s="129"/>
      <c r="E25" s="132"/>
      <c r="F25" s="1143">
        <f>(C25/B25)*100</f>
        <v>33.333333333333329</v>
      </c>
      <c r="G25" s="133"/>
      <c r="H25" s="1142"/>
      <c r="I25" s="116"/>
      <c r="J25" s="116"/>
      <c r="K25" s="116"/>
      <c r="L25" s="116"/>
      <c r="M25" s="116"/>
      <c r="N25" s="116"/>
      <c r="O25" s="116"/>
    </row>
    <row r="26" spans="1:19" ht="8.1" customHeight="1">
      <c r="A26" s="130" t="s">
        <v>397</v>
      </c>
      <c r="B26" s="131">
        <v>31</v>
      </c>
      <c r="C26" s="131">
        <v>31</v>
      </c>
      <c r="D26" s="129"/>
      <c r="E26" s="132">
        <f>(C26/$B$7)*100</f>
        <v>0.15090298398481233</v>
      </c>
      <c r="F26" s="1142"/>
      <c r="G26" s="133"/>
      <c r="H26" s="1142"/>
      <c r="I26" s="116"/>
      <c r="J26" s="116"/>
      <c r="K26" s="116"/>
      <c r="L26" s="116"/>
      <c r="M26" s="116"/>
      <c r="N26" s="116"/>
      <c r="O26" s="116"/>
    </row>
    <row r="27" spans="1:19" ht="8.1" customHeight="1">
      <c r="A27" s="130" t="s">
        <v>431</v>
      </c>
      <c r="B27" s="131">
        <v>7</v>
      </c>
      <c r="C27" s="131">
        <v>2</v>
      </c>
      <c r="D27" s="129"/>
      <c r="E27" s="132"/>
      <c r="F27" s="1143">
        <f>(C27/B27)*100</f>
        <v>28.571428571428569</v>
      </c>
      <c r="G27" s="132">
        <f>(C27/$B$8)*100</f>
        <v>0.82644628099173556</v>
      </c>
      <c r="H27" s="1143">
        <f>(C27/$C$8)*100</f>
        <v>1.1764705882352942</v>
      </c>
      <c r="I27" s="116"/>
      <c r="J27" s="116"/>
      <c r="K27" s="116"/>
      <c r="L27" s="116"/>
      <c r="M27" s="116"/>
      <c r="N27" s="116"/>
      <c r="O27" s="116"/>
    </row>
    <row r="28" spans="1:19" ht="8.1" customHeight="1">
      <c r="A28" s="130" t="s">
        <v>432</v>
      </c>
      <c r="B28" s="131">
        <v>7</v>
      </c>
      <c r="C28" s="131">
        <v>2</v>
      </c>
      <c r="D28" s="129"/>
      <c r="E28" s="132"/>
      <c r="F28" s="1143">
        <f>(C28/B28)*100</f>
        <v>28.571428571428569</v>
      </c>
      <c r="G28" s="133"/>
      <c r="H28" s="1142"/>
      <c r="I28" s="116"/>
      <c r="J28" s="116"/>
      <c r="K28" s="116"/>
      <c r="L28" s="116"/>
      <c r="M28" s="116"/>
      <c r="N28" s="116"/>
      <c r="O28" s="116"/>
    </row>
    <row r="29" spans="1:19" ht="8.1" customHeight="1">
      <c r="A29" s="130" t="s">
        <v>433</v>
      </c>
      <c r="B29" s="131">
        <v>6</v>
      </c>
      <c r="C29" s="131">
        <v>2</v>
      </c>
      <c r="D29" s="129"/>
      <c r="E29" s="132"/>
      <c r="F29" s="1143">
        <f>(C29/B29)*100</f>
        <v>33.333333333333329</v>
      </c>
      <c r="G29" s="133"/>
      <c r="H29" s="1142"/>
      <c r="I29" s="116"/>
      <c r="J29" s="116"/>
      <c r="K29" s="116"/>
      <c r="L29" s="116"/>
      <c r="M29" s="116"/>
      <c r="N29" s="116"/>
      <c r="O29" s="116"/>
    </row>
    <row r="30" spans="1:19" ht="8.1" customHeight="1">
      <c r="A30" s="130" t="s">
        <v>434</v>
      </c>
      <c r="B30" s="131">
        <v>4</v>
      </c>
      <c r="C30" s="131">
        <v>4</v>
      </c>
      <c r="D30" s="129"/>
      <c r="E30" s="133"/>
      <c r="F30" s="1142"/>
      <c r="G30" s="133"/>
      <c r="H30" s="1142"/>
    </row>
    <row r="31" spans="1:19" ht="9" customHeight="1">
      <c r="A31" s="120" t="s">
        <v>435</v>
      </c>
      <c r="B31" s="135">
        <f>SUM(B32+B33+B36+B42+B46+B47+B52+B53+B58+B59+B60+B61+B62)</f>
        <v>7924</v>
      </c>
      <c r="C31" s="135">
        <f>SUM(C32+C33+C36+C42+C46+C47+C52+C53+C58+C59+C60+C61+C62)</f>
        <v>2550</v>
      </c>
      <c r="D31" s="122"/>
      <c r="E31" s="123">
        <f>(C31/$B$7)*100</f>
        <v>12.41298739229908</v>
      </c>
      <c r="F31" s="1144">
        <f>(C31/B31)*100</f>
        <v>32.180716809692072</v>
      </c>
      <c r="G31" s="123">
        <f>(C31/$B$31)*100</f>
        <v>32.180716809692072</v>
      </c>
      <c r="H31" s="1144">
        <f>(C31/$C$31)*100</f>
        <v>100</v>
      </c>
    </row>
    <row r="32" spans="1:19" ht="8.1" customHeight="1">
      <c r="A32" s="130" t="s">
        <v>436</v>
      </c>
      <c r="B32" s="131">
        <v>170</v>
      </c>
      <c r="C32" s="137">
        <v>71</v>
      </c>
      <c r="D32" s="129"/>
      <c r="E32" s="132">
        <f t="shared" ref="E32:E43" si="0">(C32/$B$7)*100</f>
        <v>0.34561651170715085</v>
      </c>
      <c r="F32" s="1143">
        <f>(C32/B32)*100</f>
        <v>41.764705882352942</v>
      </c>
      <c r="G32" s="132">
        <f>(C32/$B$31)*100</f>
        <v>0.89601211509338707</v>
      </c>
      <c r="H32" s="1143">
        <f>(C32/$C$31)*100</f>
        <v>2.784313725490196</v>
      </c>
      <c r="J32" s="136"/>
      <c r="Q32" s="134"/>
      <c r="S32" s="134"/>
    </row>
    <row r="33" spans="1:39" ht="8.1" customHeight="1">
      <c r="A33" s="125" t="s">
        <v>437</v>
      </c>
      <c r="B33" s="126">
        <f>SUM(B34:B35)</f>
        <v>216</v>
      </c>
      <c r="C33" s="126">
        <f>SUM(C34:C35)</f>
        <v>115</v>
      </c>
      <c r="D33" s="127"/>
      <c r="E33" s="128">
        <f t="shared" si="0"/>
        <v>0.5598013922017232</v>
      </c>
      <c r="F33" s="1141">
        <f>(C33/B33)*100</f>
        <v>53.240740740740748</v>
      </c>
      <c r="G33" s="128">
        <f>(C33/$B$31)*100</f>
        <v>1.4512872286723877</v>
      </c>
      <c r="H33" s="1141">
        <f>(C33/$C$31)*100</f>
        <v>4.5098039215686274</v>
      </c>
      <c r="Q33" s="134"/>
      <c r="S33" s="134"/>
    </row>
    <row r="34" spans="1:39" ht="8.1" customHeight="1">
      <c r="A34" s="138" t="s">
        <v>504</v>
      </c>
      <c r="B34" s="139">
        <v>158</v>
      </c>
      <c r="C34" s="139">
        <v>57</v>
      </c>
      <c r="D34" s="119"/>
      <c r="E34" s="140">
        <f t="shared" si="0"/>
        <v>0.27746677700433237</v>
      </c>
      <c r="F34" s="1145"/>
      <c r="G34" s="141"/>
      <c r="H34" s="1145"/>
    </row>
    <row r="35" spans="1:39" ht="8.1" customHeight="1">
      <c r="A35" s="138" t="s">
        <v>505</v>
      </c>
      <c r="B35" s="139">
        <v>58</v>
      </c>
      <c r="C35" s="139">
        <v>58</v>
      </c>
      <c r="D35" s="119"/>
      <c r="E35" s="140">
        <f t="shared" si="0"/>
        <v>0.28233461519739084</v>
      </c>
      <c r="F35" s="1145"/>
      <c r="G35" s="141"/>
      <c r="H35" s="1145"/>
    </row>
    <row r="36" spans="1:39" ht="8.1" customHeight="1">
      <c r="A36" s="125" t="s">
        <v>440</v>
      </c>
      <c r="B36" s="126">
        <f>SUM(B37:B41)</f>
        <v>739</v>
      </c>
      <c r="C36" s="126">
        <f>SUM(C37:C41)</f>
        <v>337</v>
      </c>
      <c r="D36" s="127"/>
      <c r="E36" s="128">
        <f t="shared" si="0"/>
        <v>1.6404614710607019</v>
      </c>
      <c r="F36" s="1141">
        <f t="shared" ref="F36:F42" si="1">(C36/B36)*100</f>
        <v>45.602165087956699</v>
      </c>
      <c r="G36" s="128">
        <f t="shared" ref="G36:G43" si="2">(C36/$B$31)*100</f>
        <v>4.2529025744573445</v>
      </c>
      <c r="H36" s="1141">
        <f t="shared" ref="H36:H50" si="3">(C36/$C$31)*100</f>
        <v>13.215686274509805</v>
      </c>
      <c r="J36" s="136"/>
    </row>
    <row r="37" spans="1:39" ht="8.1" customHeight="1">
      <c r="A37" s="138" t="s">
        <v>506</v>
      </c>
      <c r="B37" s="139">
        <v>131</v>
      </c>
      <c r="C37" s="139">
        <v>79</v>
      </c>
      <c r="D37" s="119"/>
      <c r="E37" s="140">
        <f t="shared" si="0"/>
        <v>0.38455921725161857</v>
      </c>
      <c r="F37" s="1146">
        <f t="shared" si="1"/>
        <v>60.305343511450381</v>
      </c>
      <c r="G37" s="140">
        <f t="shared" si="2"/>
        <v>0.99697122665320537</v>
      </c>
      <c r="H37" s="1146">
        <f t="shared" si="3"/>
        <v>3.0980392156862746</v>
      </c>
    </row>
    <row r="38" spans="1:39" ht="8.1" customHeight="1">
      <c r="A38" s="138" t="s">
        <v>507</v>
      </c>
      <c r="B38" s="139">
        <v>142</v>
      </c>
      <c r="C38" s="139">
        <v>58</v>
      </c>
      <c r="D38" s="119"/>
      <c r="E38" s="140">
        <f t="shared" si="0"/>
        <v>0.28233461519739084</v>
      </c>
      <c r="F38" s="1146">
        <f t="shared" si="1"/>
        <v>40.845070422535215</v>
      </c>
      <c r="G38" s="140">
        <f t="shared" si="2"/>
        <v>0.73195355880868251</v>
      </c>
      <c r="H38" s="1146">
        <f t="shared" si="3"/>
        <v>2.2745098039215685</v>
      </c>
      <c r="Q38" s="134"/>
      <c r="S38" s="134"/>
    </row>
    <row r="39" spans="1:39" ht="8.1" customHeight="1">
      <c r="A39" s="138" t="s">
        <v>508</v>
      </c>
      <c r="B39" s="139">
        <v>117</v>
      </c>
      <c r="C39" s="139">
        <v>51</v>
      </c>
      <c r="D39" s="119"/>
      <c r="E39" s="140">
        <f t="shared" si="0"/>
        <v>0.24825974784598159</v>
      </c>
      <c r="F39" s="1146">
        <f t="shared" si="1"/>
        <v>43.589743589743591</v>
      </c>
      <c r="G39" s="140">
        <f t="shared" si="2"/>
        <v>0.64361433619384156</v>
      </c>
      <c r="H39" s="1146">
        <f t="shared" si="3"/>
        <v>2</v>
      </c>
      <c r="Q39" s="134"/>
      <c r="S39" s="134"/>
    </row>
    <row r="40" spans="1:39" ht="8.1" customHeight="1">
      <c r="A40" s="138" t="s">
        <v>509</v>
      </c>
      <c r="B40" s="139">
        <v>298</v>
      </c>
      <c r="C40" s="142">
        <v>127</v>
      </c>
      <c r="D40" s="119"/>
      <c r="E40" s="140">
        <f t="shared" si="0"/>
        <v>0.61821545051842475</v>
      </c>
      <c r="F40" s="1146">
        <f t="shared" si="1"/>
        <v>42.617449664429529</v>
      </c>
      <c r="G40" s="140">
        <f t="shared" si="2"/>
        <v>1.6027258960121151</v>
      </c>
      <c r="H40" s="1146">
        <f t="shared" si="3"/>
        <v>4.9803921568627452</v>
      </c>
      <c r="J40" s="136"/>
    </row>
    <row r="41" spans="1:39" ht="8.1" customHeight="1">
      <c r="A41" s="138" t="s">
        <v>510</v>
      </c>
      <c r="B41" s="139">
        <v>51</v>
      </c>
      <c r="C41" s="139">
        <v>22</v>
      </c>
      <c r="D41" s="119"/>
      <c r="E41" s="140">
        <f t="shared" si="0"/>
        <v>0.10709244024728619</v>
      </c>
      <c r="F41" s="1146">
        <f t="shared" si="1"/>
        <v>43.137254901960787</v>
      </c>
      <c r="G41" s="140">
        <f t="shared" si="2"/>
        <v>0.27763755678950025</v>
      </c>
      <c r="H41" s="1146">
        <f t="shared" si="3"/>
        <v>0.86274509803921562</v>
      </c>
      <c r="J41" s="136"/>
      <c r="Q41" s="134"/>
      <c r="S41" s="134"/>
    </row>
    <row r="42" spans="1:39" ht="8.1" customHeight="1">
      <c r="A42" s="125" t="s">
        <v>446</v>
      </c>
      <c r="B42" s="126">
        <f>SUM(B43:B45)</f>
        <v>2271</v>
      </c>
      <c r="C42" s="126">
        <f>(C43)</f>
        <v>698</v>
      </c>
      <c r="D42" s="127"/>
      <c r="E42" s="128">
        <f t="shared" si="0"/>
        <v>3.3977510587548068</v>
      </c>
      <c r="F42" s="1141">
        <f t="shared" si="1"/>
        <v>30.735358872743284</v>
      </c>
      <c r="G42" s="128">
        <f t="shared" si="2"/>
        <v>8.8086824835941453</v>
      </c>
      <c r="H42" s="1141">
        <f t="shared" si="3"/>
        <v>27.372549019607845</v>
      </c>
      <c r="Q42" s="134"/>
      <c r="S42" s="134"/>
    </row>
    <row r="43" spans="1:39" ht="8.1" customHeight="1">
      <c r="A43" s="138" t="s">
        <v>511</v>
      </c>
      <c r="B43" s="139">
        <v>698</v>
      </c>
      <c r="C43" s="139">
        <v>698</v>
      </c>
      <c r="D43" s="138" t="s">
        <v>512</v>
      </c>
      <c r="E43" s="140">
        <f t="shared" si="0"/>
        <v>3.3977510587548068</v>
      </c>
      <c r="F43" s="1146">
        <f>(C43/B42)*100</f>
        <v>30.735358872743284</v>
      </c>
      <c r="G43" s="140">
        <f t="shared" si="2"/>
        <v>8.8086824835941453</v>
      </c>
      <c r="H43" s="1146">
        <f t="shared" si="3"/>
        <v>27.372549019607845</v>
      </c>
      <c r="Q43" s="134"/>
      <c r="S43" s="134"/>
    </row>
    <row r="44" spans="1:39" ht="8.1" customHeight="1">
      <c r="A44" s="138" t="s">
        <v>513</v>
      </c>
      <c r="B44" s="139">
        <v>412</v>
      </c>
      <c r="C44" s="141"/>
      <c r="D44" s="119"/>
      <c r="E44" s="140"/>
      <c r="F44" s="1146"/>
      <c r="G44" s="140"/>
      <c r="H44" s="1146">
        <f t="shared" si="3"/>
        <v>0</v>
      </c>
      <c r="J44" s="136"/>
      <c r="Q44" s="134"/>
      <c r="S44" s="134"/>
    </row>
    <row r="45" spans="1:39" ht="8.1" customHeight="1">
      <c r="A45" s="138" t="s">
        <v>514</v>
      </c>
      <c r="B45" s="139">
        <v>1161</v>
      </c>
      <c r="C45" s="141"/>
      <c r="D45" s="119"/>
      <c r="E45" s="140"/>
      <c r="F45" s="1146"/>
      <c r="G45" s="140"/>
      <c r="H45" s="1146">
        <f t="shared" si="3"/>
        <v>0</v>
      </c>
      <c r="Q45" s="134"/>
      <c r="S45" s="134"/>
    </row>
    <row r="46" spans="1:39" ht="8.1" customHeight="1">
      <c r="A46" s="130" t="s">
        <v>450</v>
      </c>
      <c r="B46" s="131">
        <v>1444</v>
      </c>
      <c r="C46" s="131">
        <v>363</v>
      </c>
      <c r="D46" s="129"/>
      <c r="E46" s="132">
        <f>(C46/$B$7)*100</f>
        <v>1.7670252640802222</v>
      </c>
      <c r="F46" s="1143">
        <f>(C46/B46)*100</f>
        <v>25.138504155124654</v>
      </c>
      <c r="G46" s="132">
        <f>(C46/$B$31)*100</f>
        <v>4.5810196870267541</v>
      </c>
      <c r="H46" s="1143">
        <f t="shared" si="3"/>
        <v>14.23529411764706</v>
      </c>
      <c r="J46" s="136"/>
      <c r="Q46" s="134"/>
      <c r="S46" s="134"/>
      <c r="U46" s="134"/>
      <c r="W46" s="134"/>
      <c r="Y46" s="134"/>
      <c r="AA46" s="134"/>
      <c r="AC46" s="134"/>
      <c r="AE46" s="134"/>
      <c r="AG46" s="134"/>
      <c r="AI46" s="134"/>
      <c r="AK46" s="134"/>
      <c r="AM46" s="134"/>
    </row>
    <row r="47" spans="1:39" ht="8.1" customHeight="1">
      <c r="A47" s="125" t="s">
        <v>451</v>
      </c>
      <c r="B47" s="126">
        <f>SUM(B48:B51)</f>
        <v>743</v>
      </c>
      <c r="C47" s="126">
        <f>SUM(C48:C51)</f>
        <v>277</v>
      </c>
      <c r="D47" s="127"/>
      <c r="E47" s="128">
        <f>(C47/$B$7)*100</f>
        <v>1.3483911794771941</v>
      </c>
      <c r="F47" s="1141">
        <f>(C47/B47)*100</f>
        <v>37.281292059219382</v>
      </c>
      <c r="G47" s="128">
        <f>(C47/$B$31)*100</f>
        <v>3.4957092377587076</v>
      </c>
      <c r="H47" s="1141">
        <f t="shared" si="3"/>
        <v>10.862745098039216</v>
      </c>
      <c r="J47" s="136"/>
      <c r="Q47" s="134"/>
      <c r="S47" s="134"/>
      <c r="U47" s="134"/>
      <c r="W47" s="134"/>
    </row>
    <row r="48" spans="1:39" ht="8.1" customHeight="1">
      <c r="A48" s="138" t="s">
        <v>511</v>
      </c>
      <c r="B48" s="139">
        <v>239</v>
      </c>
      <c r="C48" s="139">
        <v>239</v>
      </c>
      <c r="D48" s="138" t="s">
        <v>512</v>
      </c>
      <c r="E48" s="140">
        <f>(C48/$B$7)*100</f>
        <v>1.1634133281409726</v>
      </c>
      <c r="F48" s="1146">
        <f>(C48/$B$47)*100</f>
        <v>32.166890982503368</v>
      </c>
      <c r="G48" s="140">
        <f>(C48/$B$31)*100</f>
        <v>3.0161534578495708</v>
      </c>
      <c r="H48" s="1146">
        <f t="shared" si="3"/>
        <v>9.3725490196078418</v>
      </c>
      <c r="J48" s="136"/>
      <c r="Q48" s="134"/>
      <c r="S48" s="134"/>
    </row>
    <row r="49" spans="1:19" ht="8.1" customHeight="1">
      <c r="A49" s="138" t="s">
        <v>515</v>
      </c>
      <c r="B49" s="139">
        <v>87</v>
      </c>
      <c r="C49" s="141"/>
      <c r="D49" s="119"/>
      <c r="E49" s="140"/>
      <c r="F49" s="1146"/>
      <c r="G49" s="140"/>
      <c r="H49" s="1146">
        <f t="shared" si="3"/>
        <v>0</v>
      </c>
      <c r="J49" s="136"/>
      <c r="Q49" s="134"/>
      <c r="S49" s="134"/>
    </row>
    <row r="50" spans="1:19" ht="8.1" customHeight="1">
      <c r="A50" s="138" t="s">
        <v>516</v>
      </c>
      <c r="B50" s="139">
        <v>337</v>
      </c>
      <c r="C50" s="141"/>
      <c r="D50" s="119"/>
      <c r="E50" s="140"/>
      <c r="F50" s="1146"/>
      <c r="G50" s="140"/>
      <c r="H50" s="1146">
        <f t="shared" si="3"/>
        <v>0</v>
      </c>
      <c r="J50" s="136"/>
      <c r="Q50" s="134"/>
      <c r="S50" s="134"/>
    </row>
    <row r="51" spans="1:19" ht="8.1" customHeight="1">
      <c r="A51" s="138" t="s">
        <v>517</v>
      </c>
      <c r="B51" s="139">
        <v>80</v>
      </c>
      <c r="C51" s="139">
        <v>38</v>
      </c>
      <c r="D51" s="119"/>
      <c r="E51" s="140">
        <f>(C51/$B$7)*100</f>
        <v>0.18497785133622158</v>
      </c>
      <c r="F51" s="1145"/>
      <c r="G51" s="141"/>
      <c r="H51" s="1145"/>
    </row>
    <row r="52" spans="1:19" ht="8.1" customHeight="1">
      <c r="A52" s="130" t="s">
        <v>518</v>
      </c>
      <c r="B52" s="131">
        <v>341</v>
      </c>
      <c r="C52" s="131">
        <v>166</v>
      </c>
      <c r="D52" s="129"/>
      <c r="E52" s="132">
        <f>(C52/$B$7)*100</f>
        <v>0.80806114004770491</v>
      </c>
      <c r="F52" s="1143">
        <f>(C52/B52)*100</f>
        <v>48.680351906158357</v>
      </c>
      <c r="G52" s="132">
        <f>(C52/$B$31)*100</f>
        <v>2.094901564866229</v>
      </c>
      <c r="H52" s="1143">
        <f>(C52/$C$31)*100</f>
        <v>6.5098039215686274</v>
      </c>
    </row>
    <row r="53" spans="1:19" ht="8.1" customHeight="1">
      <c r="A53" s="125" t="s">
        <v>456</v>
      </c>
      <c r="B53" s="126">
        <f>SUM(B54:B57)</f>
        <v>106</v>
      </c>
      <c r="C53" s="126">
        <f>SUM(C54:C57)</f>
        <v>35</v>
      </c>
      <c r="D53" s="127"/>
      <c r="E53" s="128">
        <f>(C53/$B$7)*100</f>
        <v>0.17037433675704619</v>
      </c>
      <c r="F53" s="1141">
        <f>(C53/B53)*100</f>
        <v>33.018867924528301</v>
      </c>
      <c r="G53" s="128">
        <f>(C53/$B$31)*100</f>
        <v>0.44169611307420498</v>
      </c>
      <c r="H53" s="1141">
        <f>(C53/$C$31)*100</f>
        <v>1.3725490196078431</v>
      </c>
    </row>
    <row r="54" spans="1:19" ht="8.1" customHeight="1">
      <c r="A54" s="138" t="s">
        <v>511</v>
      </c>
      <c r="B54" s="139">
        <v>59</v>
      </c>
      <c r="C54" s="139">
        <v>35</v>
      </c>
      <c r="D54" s="119"/>
      <c r="E54" s="140">
        <f>(C54/$B$7)*100</f>
        <v>0.17037433675704619</v>
      </c>
      <c r="F54" s="1146">
        <f>(C54/$B$53)*100</f>
        <v>33.018867924528301</v>
      </c>
      <c r="G54" s="140">
        <f>(C54/$B$31)*100</f>
        <v>0.44169611307420498</v>
      </c>
      <c r="H54" s="1146">
        <f>(C54/$C$31)*100</f>
        <v>1.3725490196078431</v>
      </c>
    </row>
    <row r="55" spans="1:19" ht="8.1" customHeight="1">
      <c r="A55" s="138" t="s">
        <v>519</v>
      </c>
      <c r="B55" s="139">
        <v>10</v>
      </c>
      <c r="C55" s="141"/>
      <c r="D55" s="119"/>
      <c r="E55" s="140"/>
      <c r="F55" s="1145"/>
      <c r="G55" s="141"/>
      <c r="H55" s="1145"/>
    </row>
    <row r="56" spans="1:19" ht="8.1" customHeight="1">
      <c r="A56" s="138" t="s">
        <v>520</v>
      </c>
      <c r="B56" s="139">
        <v>8</v>
      </c>
      <c r="C56" s="141"/>
      <c r="D56" s="119"/>
      <c r="E56" s="140"/>
      <c r="F56" s="1145"/>
      <c r="G56" s="141"/>
      <c r="H56" s="1145"/>
    </row>
    <row r="57" spans="1:19" ht="8.1" customHeight="1">
      <c r="A57" s="138" t="s">
        <v>521</v>
      </c>
      <c r="B57" s="139">
        <v>29</v>
      </c>
      <c r="C57" s="141"/>
      <c r="D57" s="119"/>
      <c r="E57" s="140"/>
      <c r="F57" s="1145"/>
      <c r="G57" s="141"/>
      <c r="H57" s="1145"/>
    </row>
    <row r="58" spans="1:19" ht="8.1" customHeight="1">
      <c r="A58" s="130" t="s">
        <v>460</v>
      </c>
      <c r="B58" s="131">
        <v>115</v>
      </c>
      <c r="C58" s="131">
        <v>32</v>
      </c>
      <c r="D58" s="129"/>
      <c r="E58" s="132">
        <f>(C58/$B$7)*100</f>
        <v>0.1557708221778708</v>
      </c>
      <c r="F58" s="1143">
        <f>(C58/B58)*100</f>
        <v>27.826086956521738</v>
      </c>
      <c r="G58" s="132">
        <f>(C58/$B$31)*100</f>
        <v>0.40383644623927306</v>
      </c>
      <c r="H58" s="1143">
        <f>(C58/$C$31)*100</f>
        <v>1.2549019607843137</v>
      </c>
    </row>
    <row r="59" spans="1:19" ht="8.1" customHeight="1">
      <c r="A59" s="130" t="s">
        <v>461</v>
      </c>
      <c r="B59" s="131">
        <v>700</v>
      </c>
      <c r="C59" s="131">
        <v>153</v>
      </c>
      <c r="D59" s="129"/>
      <c r="E59" s="132">
        <f>(C59/$B$7)*100</f>
        <v>0.74477924353794478</v>
      </c>
      <c r="F59" s="1143">
        <f>(C59/B59)*100</f>
        <v>21.857142857142858</v>
      </c>
      <c r="G59" s="132">
        <f>(C59/$B$31)*100</f>
        <v>1.9308430085815245</v>
      </c>
      <c r="H59" s="1143">
        <f>(C59/$C$31)*100</f>
        <v>6</v>
      </c>
    </row>
    <row r="60" spans="1:19" ht="8.1" customHeight="1">
      <c r="A60" s="130" t="s">
        <v>462</v>
      </c>
      <c r="B60" s="131">
        <v>219</v>
      </c>
      <c r="C60" s="131">
        <v>60</v>
      </c>
      <c r="D60" s="129"/>
      <c r="E60" s="132">
        <f>(C60/$B$7)*100</f>
        <v>0.29207029158350778</v>
      </c>
      <c r="F60" s="1143">
        <f>(C60/B60)*100</f>
        <v>27.397260273972602</v>
      </c>
      <c r="G60" s="132">
        <f>(C60/$B$31)*100</f>
        <v>0.75719333669863709</v>
      </c>
      <c r="H60" s="1143">
        <f>(C60/$C$31)*100</f>
        <v>2.3529411764705883</v>
      </c>
    </row>
    <row r="61" spans="1:19" ht="8.1" customHeight="1">
      <c r="A61" s="130" t="s">
        <v>463</v>
      </c>
      <c r="B61" s="131">
        <v>304</v>
      </c>
      <c r="C61" s="131">
        <v>73</v>
      </c>
      <c r="D61" s="129"/>
      <c r="E61" s="132">
        <f>(C61/$B$7)*100</f>
        <v>0.3553521880932678</v>
      </c>
      <c r="F61" s="1143">
        <f>(C61/B61)*100</f>
        <v>24.013157894736842</v>
      </c>
      <c r="G61" s="132">
        <f>(C61/$B$31)*100</f>
        <v>0.92125189298334176</v>
      </c>
      <c r="H61" s="1143">
        <f>(C61/$C$31)*100</f>
        <v>2.8627450980392157</v>
      </c>
    </row>
    <row r="62" spans="1:19" ht="9" customHeight="1">
      <c r="A62" s="130" t="s">
        <v>464</v>
      </c>
      <c r="B62" s="131">
        <v>556</v>
      </c>
      <c r="C62" s="131">
        <v>170</v>
      </c>
      <c r="D62" s="129"/>
      <c r="E62" s="132">
        <f>(C62/$B$7)*100</f>
        <v>0.82753249281993857</v>
      </c>
      <c r="F62" s="1147">
        <f>(C62/B62)*100</f>
        <v>30.575539568345324</v>
      </c>
      <c r="G62" s="132">
        <f>(C62/$B$31)*100</f>
        <v>2.1453811206461384</v>
      </c>
      <c r="H62" s="1147">
        <f>(C62/$C$31)*100</f>
        <v>6.666666666666667</v>
      </c>
    </row>
    <row r="63" spans="1:19">
      <c r="A63" s="143" t="s">
        <v>522</v>
      </c>
      <c r="B63" s="116"/>
      <c r="C63" s="116"/>
      <c r="D63" s="116"/>
      <c r="E63" s="116"/>
      <c r="F63" s="116"/>
      <c r="G63" s="116"/>
      <c r="H63" s="118" t="s">
        <v>523</v>
      </c>
    </row>
    <row r="64" spans="1:19" ht="9" customHeight="1">
      <c r="A64" s="143" t="s">
        <v>524</v>
      </c>
      <c r="B64" s="116"/>
      <c r="C64" s="116"/>
      <c r="D64" s="116"/>
      <c r="E64" s="116"/>
      <c r="F64" s="116"/>
      <c r="G64" s="116"/>
      <c r="H64" s="116"/>
    </row>
    <row r="65" spans="1:29" ht="9" customHeight="1">
      <c r="A65" s="143" t="s">
        <v>525</v>
      </c>
      <c r="B65" s="116"/>
      <c r="C65" s="116"/>
      <c r="D65" s="116"/>
      <c r="E65" s="116"/>
      <c r="F65" s="116"/>
      <c r="G65" s="116"/>
      <c r="H65" s="116"/>
    </row>
    <row r="67" spans="1:29">
      <c r="U67" s="134"/>
      <c r="W67" s="134"/>
    </row>
    <row r="68" spans="1:29" hidden="1">
      <c r="B68" s="144">
        <v>12377</v>
      </c>
      <c r="C68" s="144">
        <v>5219</v>
      </c>
      <c r="U68" s="134"/>
      <c r="W68" s="134"/>
    </row>
    <row r="69" spans="1:29">
      <c r="U69" s="134"/>
      <c r="W69" s="134"/>
    </row>
    <row r="70" spans="1:29">
      <c r="U70" s="134"/>
      <c r="W70" s="134"/>
    </row>
    <row r="71" spans="1:29">
      <c r="U71" s="134"/>
      <c r="W71" s="134"/>
    </row>
    <row r="72" spans="1:29">
      <c r="U72" s="134"/>
      <c r="W72" s="134"/>
    </row>
    <row r="73" spans="1:29">
      <c r="AA73" s="134"/>
      <c r="AC73" s="134"/>
    </row>
    <row r="75" spans="1:29">
      <c r="U75" s="134"/>
      <c r="W75" s="134"/>
    </row>
    <row r="103" spans="15:15">
      <c r="O103" s="118" t="s">
        <v>380</v>
      </c>
    </row>
    <row r="147" spans="54:54">
      <c r="BB147" s="118" t="s">
        <v>380</v>
      </c>
    </row>
  </sheetData>
  <sheetProtection password="CA55" sheet="1" objects="1" scenarios="1"/>
  <phoneticPr fontId="9" type="noConversion"/>
  <pageMargins left="1.6929133858267718" right="0.98425196850393704" top="0.19685039370078741" bottom="0.33" header="0" footer="0.31"/>
  <pageSetup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BH130"/>
  <sheetViews>
    <sheetView showGridLines="0" workbookViewId="0">
      <selection sqref="A1:IV65536"/>
    </sheetView>
  </sheetViews>
  <sheetFormatPr baseColWidth="10" defaultColWidth="12.3984375" defaultRowHeight="10.5"/>
  <cols>
    <col min="1" max="1" width="2.19921875" style="147" customWidth="1"/>
    <col min="2" max="2" width="36.19921875" style="147" customWidth="1"/>
    <col min="3" max="3" width="14.19921875" style="147" customWidth="1"/>
    <col min="4" max="4" width="0.796875" style="147" customWidth="1"/>
    <col min="5" max="5" width="13" style="147" customWidth="1"/>
    <col min="6" max="6" width="0.796875" style="147" customWidth="1"/>
    <col min="7" max="7" width="13.59765625" style="147" customWidth="1"/>
    <col min="8" max="8" width="1" style="147" customWidth="1"/>
    <col min="9" max="9" width="15.3984375" style="147" customWidth="1"/>
    <col min="10" max="10" width="0.59765625" style="147" customWidth="1"/>
    <col min="11" max="11" width="14.3984375" style="147" customWidth="1"/>
    <col min="12" max="12" width="1.59765625" style="147" customWidth="1"/>
    <col min="13" max="13" width="15.3984375" style="147" customWidth="1"/>
    <col min="14" max="14" width="4.3984375" style="147" customWidth="1"/>
    <col min="15" max="15" width="2.19921875" style="147" hidden="1" customWidth="1"/>
    <col min="16" max="19" width="12.3984375" style="147" customWidth="1"/>
    <col min="20" max="20" width="3.3984375" style="147" customWidth="1"/>
    <col min="21" max="21" width="44.19921875" style="147" customWidth="1"/>
    <col min="22" max="16384" width="12.3984375" style="147"/>
  </cols>
  <sheetData>
    <row r="1" spans="1:25">
      <c r="A1" s="145" t="s">
        <v>298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</row>
    <row r="2" spans="1:25" ht="3.95" customHeight="1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</row>
    <row r="3" spans="1:25">
      <c r="A3" s="145" t="s">
        <v>489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</row>
    <row r="4" spans="1:25">
      <c r="A4" s="145" t="s">
        <v>526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</row>
    <row r="5" spans="1:25">
      <c r="A5" s="145" t="s">
        <v>527</v>
      </c>
      <c r="B5" s="148"/>
      <c r="C5" s="146"/>
      <c r="D5" s="146"/>
      <c r="E5" s="145" t="s">
        <v>380</v>
      </c>
      <c r="F5" s="146"/>
      <c r="G5" s="146"/>
      <c r="H5" s="146"/>
      <c r="I5" s="146"/>
      <c r="J5" s="146"/>
      <c r="K5" s="146"/>
      <c r="L5" s="146"/>
      <c r="M5" s="146"/>
      <c r="N5" s="146"/>
      <c r="O5" s="146"/>
    </row>
    <row r="6" spans="1:25" ht="5.0999999999999996" customHeight="1"/>
    <row r="7" spans="1:25">
      <c r="A7" s="149" t="s">
        <v>380</v>
      </c>
      <c r="B7" s="150"/>
      <c r="C7" s="151"/>
      <c r="D7" s="150"/>
      <c r="E7" s="151"/>
      <c r="F7" s="152" t="s">
        <v>528</v>
      </c>
      <c r="G7" s="151"/>
      <c r="H7" s="151"/>
      <c r="I7" s="151"/>
      <c r="J7" s="151"/>
      <c r="K7" s="151"/>
      <c r="L7" s="151"/>
      <c r="M7" s="151"/>
      <c r="N7" s="150"/>
    </row>
    <row r="8" spans="1:25">
      <c r="A8" s="153"/>
      <c r="B8" s="154" t="s">
        <v>381</v>
      </c>
      <c r="C8" s="155" t="s">
        <v>492</v>
      </c>
      <c r="D8" s="156"/>
      <c r="E8" s="157" t="s">
        <v>493</v>
      </c>
      <c r="F8" s="158"/>
      <c r="G8" s="157" t="s">
        <v>494</v>
      </c>
      <c r="H8" s="158"/>
      <c r="I8" s="157" t="s">
        <v>495</v>
      </c>
      <c r="J8" s="158"/>
      <c r="K8" s="157" t="s">
        <v>496</v>
      </c>
      <c r="L8" s="158"/>
      <c r="M8" s="159" t="s">
        <v>497</v>
      </c>
      <c r="N8" s="158"/>
      <c r="O8" s="160"/>
      <c r="P8" s="160"/>
    </row>
    <row r="9" spans="1:25">
      <c r="A9" s="153"/>
      <c r="B9" s="156"/>
      <c r="C9" s="161" t="s">
        <v>498</v>
      </c>
      <c r="D9" s="156"/>
      <c r="E9" s="162" t="s">
        <v>499</v>
      </c>
      <c r="F9" s="163"/>
      <c r="G9" s="162" t="s">
        <v>500</v>
      </c>
      <c r="H9" s="163"/>
      <c r="I9" s="162" t="s">
        <v>501</v>
      </c>
      <c r="J9" s="163"/>
      <c r="K9" s="164" t="s">
        <v>502</v>
      </c>
      <c r="L9" s="163"/>
      <c r="M9" s="164" t="s">
        <v>503</v>
      </c>
      <c r="N9" s="163"/>
    </row>
    <row r="10" spans="1:25" ht="5.0999999999999996" customHeight="1">
      <c r="A10" s="165"/>
      <c r="B10" s="166"/>
      <c r="C10" s="167"/>
      <c r="D10" s="166"/>
      <c r="E10" s="167"/>
      <c r="F10" s="166"/>
      <c r="G10" s="167"/>
      <c r="H10" s="166"/>
      <c r="I10" s="167"/>
      <c r="J10" s="166"/>
      <c r="K10" s="167"/>
      <c r="L10" s="166"/>
      <c r="M10" s="167"/>
      <c r="N10" s="166"/>
    </row>
    <row r="11" spans="1:25">
      <c r="A11" s="168"/>
      <c r="B11" s="169"/>
      <c r="C11" s="170"/>
      <c r="D11" s="169"/>
      <c r="E11" s="170"/>
      <c r="F11" s="169"/>
      <c r="G11" s="170"/>
      <c r="H11" s="169"/>
      <c r="I11" s="170"/>
      <c r="J11" s="169"/>
      <c r="K11" s="170"/>
      <c r="L11" s="169"/>
      <c r="M11" s="170"/>
      <c r="N11" s="171"/>
    </row>
    <row r="12" spans="1:25" ht="9" customHeight="1">
      <c r="A12" s="172"/>
      <c r="B12" s="173" t="s">
        <v>470</v>
      </c>
      <c r="C12" s="174">
        <f>SUM(C14:C46)</f>
        <v>12377</v>
      </c>
      <c r="D12" s="175"/>
      <c r="E12" s="174">
        <f>SUM(E14:E46)</f>
        <v>5220</v>
      </c>
      <c r="F12" s="175"/>
      <c r="G12" s="176">
        <f>(E12/C53)*100</f>
        <v>26.780217525138518</v>
      </c>
      <c r="H12" s="175"/>
      <c r="I12" s="176">
        <f>(E12/C12)*100</f>
        <v>42.175002019875571</v>
      </c>
      <c r="J12" s="175"/>
      <c r="K12" s="176">
        <f>(E12/$C$12)*100</f>
        <v>42.175002019875571</v>
      </c>
      <c r="L12" s="175"/>
      <c r="M12" s="176">
        <f>(E12/$E$12)*100</f>
        <v>100</v>
      </c>
      <c r="N12" s="177"/>
    </row>
    <row r="13" spans="1:25" ht="10.5" hidden="1" customHeight="1">
      <c r="A13" s="172"/>
      <c r="B13" s="178"/>
      <c r="C13" s="179"/>
      <c r="D13" s="178"/>
      <c r="E13" s="179"/>
      <c r="F13" s="178"/>
      <c r="G13" s="180"/>
      <c r="H13" s="178"/>
      <c r="I13" s="180"/>
      <c r="J13" s="178"/>
      <c r="K13" s="180"/>
      <c r="L13" s="178"/>
      <c r="M13" s="180"/>
      <c r="N13" s="177"/>
      <c r="P13" s="181"/>
      <c r="W13" s="182"/>
      <c r="Y13" s="182"/>
    </row>
    <row r="14" spans="1:25" ht="18" customHeight="1">
      <c r="A14" s="172"/>
      <c r="B14" s="183" t="s">
        <v>471</v>
      </c>
      <c r="C14" s="184">
        <v>3350</v>
      </c>
      <c r="D14" s="178"/>
      <c r="E14" s="185">
        <v>1443</v>
      </c>
      <c r="F14" s="178"/>
      <c r="G14" s="180">
        <f>(E14/C53)*100</f>
        <v>7.4030371434434636</v>
      </c>
      <c r="H14" s="178"/>
      <c r="I14" s="180">
        <f>(E14/C14)*100</f>
        <v>43.07462686567164</v>
      </c>
      <c r="J14" s="178"/>
      <c r="K14" s="180">
        <f>(E14/$C$12)*100</f>
        <v>11.658721822735719</v>
      </c>
      <c r="L14" s="178"/>
      <c r="M14" s="180">
        <f>(E14/$E$12)*100</f>
        <v>27.643678160919539</v>
      </c>
      <c r="N14" s="177"/>
      <c r="P14" s="181"/>
      <c r="W14" s="182"/>
      <c r="Y14" s="182"/>
    </row>
    <row r="15" spans="1:25" ht="10.5" hidden="1" customHeight="1">
      <c r="A15" s="172"/>
      <c r="B15" s="178"/>
      <c r="C15" s="179"/>
      <c r="D15" s="178"/>
      <c r="E15" s="179"/>
      <c r="F15" s="178"/>
      <c r="G15" s="179"/>
      <c r="H15" s="178"/>
      <c r="I15" s="179"/>
      <c r="J15" s="178"/>
      <c r="K15" s="179"/>
      <c r="L15" s="178"/>
      <c r="M15" s="179"/>
      <c r="N15" s="177"/>
    </row>
    <row r="16" spans="1:25" ht="18" customHeight="1">
      <c r="A16" s="172"/>
      <c r="B16" s="183" t="s">
        <v>472</v>
      </c>
      <c r="C16" s="184">
        <v>789</v>
      </c>
      <c r="D16" s="178"/>
      <c r="E16" s="185">
        <v>314</v>
      </c>
      <c r="F16" s="178"/>
      <c r="G16" s="180">
        <f>(E16/C53)*100</f>
        <v>1.6109172994048842</v>
      </c>
      <c r="H16" s="178"/>
      <c r="I16" s="180">
        <f>(E16/C16)*100</f>
        <v>39.797211660329531</v>
      </c>
      <c r="J16" s="178"/>
      <c r="K16" s="180">
        <f>(E16/$C$12)*100</f>
        <v>2.5369637230346611</v>
      </c>
      <c r="L16" s="178"/>
      <c r="M16" s="180">
        <f>(E16/$E$12)*100</f>
        <v>6.0153256704980844</v>
      </c>
      <c r="N16" s="177"/>
      <c r="P16" s="181"/>
      <c r="W16" s="182"/>
      <c r="Y16" s="182"/>
    </row>
    <row r="17" spans="1:45" ht="10.5" hidden="1" customHeight="1">
      <c r="A17" s="172"/>
      <c r="B17" s="178"/>
      <c r="C17" s="179"/>
      <c r="D17" s="178"/>
      <c r="E17" s="179"/>
      <c r="F17" s="178"/>
      <c r="G17" s="179"/>
      <c r="H17" s="178"/>
      <c r="I17" s="179"/>
      <c r="J17" s="178"/>
      <c r="K17" s="179"/>
      <c r="L17" s="178"/>
      <c r="M17" s="179"/>
      <c r="N17" s="177"/>
    </row>
    <row r="18" spans="1:45" ht="18" customHeight="1">
      <c r="A18" s="172"/>
      <c r="B18" s="183" t="s">
        <v>473</v>
      </c>
      <c r="C18" s="184">
        <v>971</v>
      </c>
      <c r="D18" s="178"/>
      <c r="E18" s="185">
        <v>411</v>
      </c>
      <c r="F18" s="178"/>
      <c r="G18" s="180">
        <f>(E18/C53)*100</f>
        <v>2.1085573568643543</v>
      </c>
      <c r="H18" s="178"/>
      <c r="I18" s="180">
        <f>(E18/C18)*100</f>
        <v>42.327497425334712</v>
      </c>
      <c r="J18" s="178"/>
      <c r="K18" s="180">
        <f>(E18/$C$12)*100</f>
        <v>3.3206754463925021</v>
      </c>
      <c r="L18" s="178"/>
      <c r="M18" s="180">
        <f>(E18/$E$12)*100</f>
        <v>7.873563218390804</v>
      </c>
      <c r="N18" s="177"/>
      <c r="P18" s="181"/>
      <c r="W18" s="182"/>
      <c r="Y18" s="182"/>
    </row>
    <row r="19" spans="1:45" ht="10.5" hidden="1" customHeight="1">
      <c r="A19" s="172"/>
      <c r="B19" s="178"/>
      <c r="C19" s="179"/>
      <c r="D19" s="178"/>
      <c r="E19" s="179"/>
      <c r="F19" s="178"/>
      <c r="G19" s="179"/>
      <c r="H19" s="178"/>
      <c r="I19" s="179"/>
      <c r="J19" s="178"/>
      <c r="K19" s="179"/>
      <c r="L19" s="178"/>
      <c r="M19" s="179"/>
      <c r="N19" s="177"/>
    </row>
    <row r="20" spans="1:45" ht="18" customHeight="1">
      <c r="A20" s="172"/>
      <c r="B20" s="183" t="s">
        <v>474</v>
      </c>
      <c r="C20" s="184">
        <v>841</v>
      </c>
      <c r="D20" s="178"/>
      <c r="E20" s="185">
        <v>375</v>
      </c>
      <c r="F20" s="178"/>
      <c r="G20" s="180">
        <f>(E20/C53)*100</f>
        <v>1.9238662015185717</v>
      </c>
      <c r="H20" s="178"/>
      <c r="I20" s="180">
        <f>(E20/C20)*100</f>
        <v>44.589774078478001</v>
      </c>
      <c r="J20" s="178"/>
      <c r="K20" s="180">
        <f>(E20/$C$12)*100</f>
        <v>3.0298133634968085</v>
      </c>
      <c r="L20" s="178"/>
      <c r="M20" s="180">
        <f>(E20/$E$12)*100</f>
        <v>7.1839080459770113</v>
      </c>
      <c r="N20" s="177"/>
      <c r="P20" s="181"/>
      <c r="W20" s="182"/>
      <c r="Y20" s="182"/>
      <c r="AA20" s="182"/>
      <c r="AC20" s="182"/>
      <c r="AE20" s="182"/>
      <c r="AG20" s="182"/>
      <c r="AI20" s="182"/>
      <c r="AK20" s="182"/>
      <c r="AM20" s="182"/>
      <c r="AO20" s="182"/>
      <c r="AQ20" s="182"/>
      <c r="AS20" s="182"/>
    </row>
    <row r="21" spans="1:45" ht="10.5" hidden="1" customHeight="1">
      <c r="A21" s="172"/>
      <c r="B21" s="178"/>
      <c r="C21" s="179"/>
      <c r="D21" s="178"/>
      <c r="E21" s="179"/>
      <c r="F21" s="178"/>
      <c r="G21" s="179"/>
      <c r="H21" s="178"/>
      <c r="I21" s="179"/>
      <c r="J21" s="178"/>
      <c r="K21" s="179"/>
      <c r="L21" s="178"/>
      <c r="M21" s="179"/>
      <c r="N21" s="177"/>
    </row>
    <row r="22" spans="1:45" ht="18" customHeight="1">
      <c r="A22" s="172"/>
      <c r="B22" s="183" t="s">
        <v>475</v>
      </c>
      <c r="C22" s="184">
        <v>1163</v>
      </c>
      <c r="D22" s="178"/>
      <c r="E22" s="185">
        <v>457</v>
      </c>
      <c r="F22" s="178"/>
      <c r="G22" s="180">
        <f>(E22/C53)*100</f>
        <v>2.3445516109172995</v>
      </c>
      <c r="H22" s="178"/>
      <c r="I22" s="180">
        <f>(E22/C22)*100</f>
        <v>39.294926913155628</v>
      </c>
      <c r="J22" s="178"/>
      <c r="K22" s="180">
        <f>(E22/$C$12)*100</f>
        <v>3.6923325523147774</v>
      </c>
      <c r="L22" s="178"/>
      <c r="M22" s="180">
        <f>(E22/$E$12)*100</f>
        <v>8.754789272030651</v>
      </c>
      <c r="N22" s="177"/>
      <c r="P22" s="181"/>
      <c r="W22" s="182"/>
      <c r="Y22" s="182"/>
    </row>
    <row r="23" spans="1:45" ht="10.5" hidden="1" customHeight="1">
      <c r="A23" s="172"/>
      <c r="B23" s="178"/>
      <c r="C23" s="179"/>
      <c r="D23" s="178"/>
      <c r="E23" s="179"/>
      <c r="F23" s="178"/>
      <c r="G23" s="179"/>
      <c r="H23" s="178"/>
      <c r="I23" s="179"/>
      <c r="J23" s="178"/>
      <c r="K23" s="179"/>
      <c r="L23" s="178"/>
      <c r="M23" s="179"/>
      <c r="N23" s="177"/>
    </row>
    <row r="24" spans="1:45" ht="18" customHeight="1">
      <c r="A24" s="172"/>
      <c r="B24" s="183" t="s">
        <v>476</v>
      </c>
      <c r="C24" s="184">
        <v>350</v>
      </c>
      <c r="D24" s="178"/>
      <c r="E24" s="185">
        <v>161</v>
      </c>
      <c r="F24" s="178"/>
      <c r="G24" s="180">
        <f>(E24/C53)*100</f>
        <v>0.82597988918530674</v>
      </c>
      <c r="H24" s="178"/>
      <c r="I24" s="180">
        <f>(E24/C24)*100</f>
        <v>46</v>
      </c>
      <c r="J24" s="178"/>
      <c r="K24" s="180">
        <f>(E24/$C$12)*100</f>
        <v>1.3007998707279633</v>
      </c>
      <c r="L24" s="178"/>
      <c r="M24" s="180">
        <f>(E24/$E$12)*100</f>
        <v>3.0842911877394639</v>
      </c>
      <c r="N24" s="177"/>
      <c r="P24" s="181"/>
      <c r="W24" s="182"/>
      <c r="Y24" s="182"/>
    </row>
    <row r="25" spans="1:45" ht="10.5" hidden="1" customHeight="1">
      <c r="A25" s="172"/>
      <c r="B25" s="178"/>
      <c r="C25" s="179"/>
      <c r="D25" s="178"/>
      <c r="E25" s="179"/>
      <c r="F25" s="178"/>
      <c r="G25" s="179"/>
      <c r="H25" s="178"/>
      <c r="I25" s="179"/>
      <c r="J25" s="178"/>
      <c r="K25" s="179"/>
      <c r="L25" s="178"/>
      <c r="M25" s="179"/>
      <c r="N25" s="177"/>
    </row>
    <row r="26" spans="1:45" ht="18" customHeight="1">
      <c r="A26" s="172"/>
      <c r="B26" s="183" t="s">
        <v>477</v>
      </c>
      <c r="C26" s="184">
        <v>502</v>
      </c>
      <c r="D26" s="178"/>
      <c r="E26" s="185">
        <v>211</v>
      </c>
      <c r="F26" s="178"/>
      <c r="G26" s="180">
        <f>(E26/C53)*100</f>
        <v>1.0824953827211163</v>
      </c>
      <c r="H26" s="178"/>
      <c r="I26" s="180">
        <f>(E26/C26)*100</f>
        <v>42.031872509960159</v>
      </c>
      <c r="J26" s="178"/>
      <c r="K26" s="180">
        <f>(E26/$C$12)*100</f>
        <v>1.704774985860871</v>
      </c>
      <c r="L26" s="178"/>
      <c r="M26" s="180">
        <f>(E26/$E$12)*100</f>
        <v>4.0421455938697317</v>
      </c>
      <c r="N26" s="177"/>
      <c r="P26" s="181"/>
      <c r="W26" s="182"/>
      <c r="Y26" s="182"/>
      <c r="AA26" s="182"/>
    </row>
    <row r="27" spans="1:45" ht="10.5" hidden="1" customHeight="1">
      <c r="A27" s="172"/>
      <c r="B27" s="178"/>
      <c r="C27" s="179"/>
      <c r="D27" s="178"/>
      <c r="E27" s="179"/>
      <c r="F27" s="178"/>
      <c r="G27" s="179"/>
      <c r="H27" s="178"/>
      <c r="I27" s="179"/>
      <c r="J27" s="178"/>
      <c r="K27" s="179"/>
      <c r="L27" s="178"/>
      <c r="M27" s="179"/>
      <c r="N27" s="177"/>
    </row>
    <row r="28" spans="1:45" ht="18" customHeight="1">
      <c r="A28" s="172"/>
      <c r="B28" s="183" t="s">
        <v>478</v>
      </c>
      <c r="C28" s="184">
        <v>316</v>
      </c>
      <c r="D28" s="178"/>
      <c r="E28" s="185">
        <v>130</v>
      </c>
      <c r="F28" s="178"/>
      <c r="G28" s="180">
        <f>(E28/C53)*100</f>
        <v>0.66694028319310483</v>
      </c>
      <c r="H28" s="178"/>
      <c r="I28" s="180">
        <f>(E28/C28)*100</f>
        <v>41.139240506329116</v>
      </c>
      <c r="J28" s="178"/>
      <c r="K28" s="180">
        <f>(E28/$C$12)*100</f>
        <v>1.0503352993455604</v>
      </c>
      <c r="L28" s="178"/>
      <c r="M28" s="180">
        <f>(E28/$E$12)*100</f>
        <v>2.490421455938697</v>
      </c>
      <c r="N28" s="177"/>
      <c r="P28" s="181"/>
      <c r="W28" s="182"/>
      <c r="Y28" s="182"/>
      <c r="AA28" s="182"/>
      <c r="AC28" s="182"/>
    </row>
    <row r="29" spans="1:45" ht="10.5" hidden="1" customHeight="1">
      <c r="A29" s="172"/>
      <c r="B29" s="178"/>
      <c r="C29" s="179"/>
      <c r="D29" s="178"/>
      <c r="E29" s="179"/>
      <c r="F29" s="178"/>
      <c r="G29" s="179"/>
      <c r="H29" s="178"/>
      <c r="I29" s="179"/>
      <c r="J29" s="178"/>
      <c r="K29" s="179"/>
      <c r="L29" s="178"/>
      <c r="M29" s="179"/>
      <c r="N29" s="177"/>
    </row>
    <row r="30" spans="1:45" ht="18" customHeight="1">
      <c r="A30" s="172"/>
      <c r="B30" s="183" t="s">
        <v>479</v>
      </c>
      <c r="C30" s="184">
        <v>320</v>
      </c>
      <c r="D30" s="178"/>
      <c r="E30" s="185">
        <v>133</v>
      </c>
      <c r="F30" s="178"/>
      <c r="G30" s="180">
        <f>(E30/C53)*100</f>
        <v>0.68233121280525344</v>
      </c>
      <c r="H30" s="178"/>
      <c r="I30" s="180">
        <f>(E30/C30)*100</f>
        <v>41.5625</v>
      </c>
      <c r="J30" s="178"/>
      <c r="K30" s="180">
        <f>(E30/$C$12)*100</f>
        <v>1.0745738062535348</v>
      </c>
      <c r="L30" s="178"/>
      <c r="M30" s="180">
        <f>(E30/$E$12)*100</f>
        <v>2.5478927203065131</v>
      </c>
      <c r="N30" s="177"/>
      <c r="P30" s="181"/>
      <c r="W30" s="182"/>
      <c r="Y30" s="182"/>
      <c r="AA30" s="182"/>
      <c r="AC30" s="182"/>
    </row>
    <row r="31" spans="1:45" ht="10.5" hidden="1" customHeight="1">
      <c r="A31" s="172"/>
      <c r="B31" s="178"/>
      <c r="C31" s="179"/>
      <c r="D31" s="178"/>
      <c r="E31" s="179"/>
      <c r="F31" s="178"/>
      <c r="G31" s="179"/>
      <c r="H31" s="178"/>
      <c r="I31" s="179"/>
      <c r="J31" s="178"/>
      <c r="K31" s="179"/>
      <c r="L31" s="178"/>
      <c r="M31" s="179"/>
      <c r="N31" s="177"/>
    </row>
    <row r="32" spans="1:45" ht="18" customHeight="1">
      <c r="A32" s="172"/>
      <c r="B32" s="183" t="s">
        <v>480</v>
      </c>
      <c r="C32" s="184">
        <v>293</v>
      </c>
      <c r="D32" s="178"/>
      <c r="E32" s="185">
        <v>127</v>
      </c>
      <c r="F32" s="178"/>
      <c r="G32" s="180">
        <f>(E32/C53)*100</f>
        <v>0.65154935358095634</v>
      </c>
      <c r="H32" s="178"/>
      <c r="I32" s="180">
        <f>(E32/C32)*100</f>
        <v>43.344709897610926</v>
      </c>
      <c r="J32" s="178"/>
      <c r="K32" s="180">
        <f>(E32/$C$12)*100</f>
        <v>1.0260967924375859</v>
      </c>
      <c r="L32" s="178"/>
      <c r="M32" s="180">
        <f>(E32/$E$12)*100</f>
        <v>2.4329501915708809</v>
      </c>
      <c r="N32" s="177"/>
      <c r="P32" s="181"/>
      <c r="W32" s="182"/>
      <c r="Y32" s="182"/>
      <c r="AA32" s="182"/>
      <c r="AC32" s="182"/>
    </row>
    <row r="33" spans="1:33" ht="10.5" hidden="1" customHeight="1">
      <c r="A33" s="172"/>
      <c r="B33" s="178"/>
      <c r="C33" s="179"/>
      <c r="D33" s="178"/>
      <c r="E33" s="179"/>
      <c r="F33" s="178"/>
      <c r="G33" s="179"/>
      <c r="H33" s="178"/>
      <c r="I33" s="179"/>
      <c r="J33" s="178"/>
      <c r="K33" s="179"/>
      <c r="L33" s="178"/>
      <c r="M33" s="179"/>
      <c r="N33" s="177"/>
    </row>
    <row r="34" spans="1:33" ht="18" customHeight="1">
      <c r="A34" s="172"/>
      <c r="B34" s="183" t="s">
        <v>481</v>
      </c>
      <c r="C34" s="184">
        <v>454</v>
      </c>
      <c r="D34" s="178"/>
      <c r="E34" s="185">
        <v>179</v>
      </c>
      <c r="F34" s="178"/>
      <c r="G34" s="180">
        <f>(E34/C53)*100</f>
        <v>0.91832546685819816</v>
      </c>
      <c r="H34" s="178"/>
      <c r="I34" s="180">
        <f>(E34/C34)*100</f>
        <v>39.4273127753304</v>
      </c>
      <c r="J34" s="178"/>
      <c r="K34" s="180">
        <f>(E34/$C$12)*100</f>
        <v>1.4462309121758099</v>
      </c>
      <c r="L34" s="178"/>
      <c r="M34" s="180">
        <f>(E34/$E$12)*100</f>
        <v>3.4291187739463602</v>
      </c>
      <c r="N34" s="177"/>
      <c r="P34" s="181"/>
      <c r="W34" s="182"/>
      <c r="Y34" s="182"/>
      <c r="AE34" s="182"/>
      <c r="AG34" s="182"/>
    </row>
    <row r="35" spans="1:33" ht="10.5" hidden="1" customHeight="1">
      <c r="A35" s="172"/>
      <c r="B35" s="178"/>
      <c r="C35" s="179"/>
      <c r="D35" s="178"/>
      <c r="E35" s="179"/>
      <c r="F35" s="178"/>
      <c r="G35" s="179"/>
      <c r="H35" s="178"/>
      <c r="I35" s="179"/>
      <c r="J35" s="178"/>
      <c r="K35" s="179"/>
      <c r="L35" s="178"/>
      <c r="M35" s="179"/>
      <c r="N35" s="177"/>
    </row>
    <row r="36" spans="1:33" ht="18" customHeight="1">
      <c r="A36" s="172"/>
      <c r="B36" s="183" t="s">
        <v>482</v>
      </c>
      <c r="C36" s="184">
        <v>207</v>
      </c>
      <c r="D36" s="178"/>
      <c r="E36" s="185">
        <v>102</v>
      </c>
      <c r="F36" s="178"/>
      <c r="G36" s="180">
        <f>(E36/C53)*100</f>
        <v>0.52329160681305154</v>
      </c>
      <c r="H36" s="178"/>
      <c r="I36" s="180">
        <f>(E36/C36)*100</f>
        <v>49.275362318840585</v>
      </c>
      <c r="J36" s="178"/>
      <c r="K36" s="180">
        <f>(E36/$C$12)*100</f>
        <v>0.82410923487113186</v>
      </c>
      <c r="L36" s="178"/>
      <c r="M36" s="180">
        <f>(E36/$E$12)*100</f>
        <v>1.9540229885057472</v>
      </c>
      <c r="N36" s="177"/>
      <c r="P36" s="181"/>
    </row>
    <row r="37" spans="1:33" ht="10.5" hidden="1" customHeight="1">
      <c r="A37" s="172"/>
      <c r="B37" s="178"/>
      <c r="C37" s="179"/>
      <c r="D37" s="178"/>
      <c r="E37" s="179"/>
      <c r="F37" s="178"/>
      <c r="G37" s="179"/>
      <c r="H37" s="178"/>
      <c r="I37" s="179"/>
      <c r="J37" s="178"/>
      <c r="K37" s="179"/>
      <c r="L37" s="178"/>
      <c r="M37" s="179"/>
      <c r="N37" s="177"/>
    </row>
    <row r="38" spans="1:33" ht="18" customHeight="1">
      <c r="A38" s="172"/>
      <c r="B38" s="183" t="s">
        <v>483</v>
      </c>
      <c r="C38" s="184">
        <v>1748</v>
      </c>
      <c r="D38" s="178"/>
      <c r="E38" s="185">
        <v>717</v>
      </c>
      <c r="F38" s="178"/>
      <c r="G38" s="180">
        <f>(E38/C53)*100</f>
        <v>3.6784321773035087</v>
      </c>
      <c r="H38" s="178"/>
      <c r="I38" s="180">
        <f>(E38/C38)*100</f>
        <v>41.018306636155607</v>
      </c>
      <c r="J38" s="178"/>
      <c r="K38" s="180">
        <f>(E38/$C$12)*100</f>
        <v>5.7930031510058981</v>
      </c>
      <c r="L38" s="178"/>
      <c r="M38" s="180">
        <f>(E38/$E$12)*100</f>
        <v>13.735632183908045</v>
      </c>
      <c r="N38" s="177"/>
      <c r="P38" s="181"/>
    </row>
    <row r="39" spans="1:33" ht="10.5" hidden="1" customHeight="1">
      <c r="A39" s="172"/>
      <c r="B39" s="178"/>
      <c r="C39" s="179"/>
      <c r="D39" s="178"/>
      <c r="E39" s="179"/>
      <c r="F39" s="178"/>
      <c r="G39" s="179"/>
      <c r="H39" s="178"/>
      <c r="I39" s="179"/>
      <c r="J39" s="178"/>
      <c r="K39" s="179"/>
      <c r="L39" s="178"/>
      <c r="M39" s="179"/>
      <c r="N39" s="177"/>
    </row>
    <row r="40" spans="1:33" ht="18" customHeight="1">
      <c r="A40" s="172"/>
      <c r="B40" s="183" t="s">
        <v>484</v>
      </c>
      <c r="C40" s="184">
        <v>766</v>
      </c>
      <c r="D40" s="178"/>
      <c r="E40" s="185">
        <v>353</v>
      </c>
      <c r="F40" s="178"/>
      <c r="G40" s="180">
        <f>(E40/C53)*100</f>
        <v>1.8109993843628154</v>
      </c>
      <c r="H40" s="178"/>
      <c r="I40" s="180">
        <f>(E40/C40)*100</f>
        <v>46.083550913838124</v>
      </c>
      <c r="J40" s="178"/>
      <c r="K40" s="180">
        <f>(E40/$C$12)*100</f>
        <v>2.8520643128383294</v>
      </c>
      <c r="L40" s="178"/>
      <c r="M40" s="180">
        <f>(E40/$E$12)*100</f>
        <v>6.7624521072796924</v>
      </c>
      <c r="N40" s="177"/>
      <c r="P40" s="181"/>
    </row>
    <row r="41" spans="1:33" ht="10.5" hidden="1" customHeight="1">
      <c r="A41" s="172"/>
      <c r="B41" s="178"/>
      <c r="C41" s="179"/>
      <c r="D41" s="178"/>
      <c r="E41" s="179"/>
      <c r="F41" s="178"/>
      <c r="G41" s="179"/>
      <c r="H41" s="178"/>
      <c r="I41" s="179"/>
      <c r="J41" s="178"/>
      <c r="K41" s="179"/>
      <c r="L41" s="178"/>
      <c r="M41" s="179"/>
      <c r="N41" s="177"/>
    </row>
    <row r="42" spans="1:33" ht="18" customHeight="1">
      <c r="A42" s="172"/>
      <c r="B42" s="183" t="s">
        <v>485</v>
      </c>
      <c r="C42" s="184">
        <v>63</v>
      </c>
      <c r="D42" s="178"/>
      <c r="E42" s="184">
        <v>33</v>
      </c>
      <c r="F42" s="178"/>
      <c r="G42" s="180">
        <f>(E42/C53)*100</f>
        <v>0.16930022573363432</v>
      </c>
      <c r="H42" s="178"/>
      <c r="I42" s="180">
        <f>(E42/C42)*100</f>
        <v>52.380952380952387</v>
      </c>
      <c r="J42" s="178"/>
      <c r="K42" s="180">
        <f>(E42/$C$12)*100</f>
        <v>0.26662357598771913</v>
      </c>
      <c r="L42" s="178"/>
      <c r="M42" s="180">
        <f>(E42/$E$12)*100</f>
        <v>0.63218390804597702</v>
      </c>
      <c r="N42" s="177"/>
      <c r="AA42" s="182"/>
      <c r="AC42" s="182"/>
    </row>
    <row r="43" spans="1:33" ht="10.5" hidden="1" customHeight="1">
      <c r="A43" s="172"/>
      <c r="B43" s="178"/>
      <c r="C43" s="179"/>
      <c r="D43" s="178"/>
      <c r="E43" s="179"/>
      <c r="F43" s="178"/>
      <c r="G43" s="179"/>
      <c r="H43" s="178"/>
      <c r="I43" s="179"/>
      <c r="J43" s="178"/>
      <c r="K43" s="179"/>
      <c r="L43" s="178"/>
      <c r="M43" s="179"/>
      <c r="N43" s="177"/>
    </row>
    <row r="44" spans="1:33" ht="18" customHeight="1">
      <c r="A44" s="172"/>
      <c r="B44" s="183" t="s">
        <v>486</v>
      </c>
      <c r="C44" s="184">
        <v>115</v>
      </c>
      <c r="D44" s="178"/>
      <c r="E44" s="185"/>
      <c r="F44" s="178"/>
      <c r="G44" s="180">
        <f>(E44/C53)*100</f>
        <v>0</v>
      </c>
      <c r="H44" s="178"/>
      <c r="I44" s="180">
        <f>(E44/C44)*100</f>
        <v>0</v>
      </c>
      <c r="J44" s="178"/>
      <c r="K44" s="180">
        <f>(E44/$C$12)*100</f>
        <v>0</v>
      </c>
      <c r="L44" s="178"/>
      <c r="M44" s="180">
        <f>(E44/$E$12)*100</f>
        <v>0</v>
      </c>
      <c r="N44" s="177"/>
      <c r="P44" s="181"/>
      <c r="AA44" s="182"/>
      <c r="AC44" s="182"/>
    </row>
    <row r="45" spans="1:33" ht="10.5" hidden="1" customHeight="1">
      <c r="A45" s="168"/>
      <c r="B45" s="169"/>
      <c r="C45" s="170"/>
      <c r="D45" s="169"/>
      <c r="E45" s="170"/>
      <c r="F45" s="169"/>
      <c r="G45" s="170"/>
      <c r="H45" s="169"/>
      <c r="I45" s="170"/>
      <c r="J45" s="169"/>
      <c r="K45" s="170"/>
      <c r="L45" s="169"/>
      <c r="M45" s="170"/>
      <c r="N45" s="171"/>
    </row>
    <row r="46" spans="1:33" ht="18" customHeight="1">
      <c r="A46" s="168"/>
      <c r="B46" s="186" t="s">
        <v>487</v>
      </c>
      <c r="C46" s="187">
        <v>129</v>
      </c>
      <c r="D46" s="169"/>
      <c r="E46" s="187">
        <v>74</v>
      </c>
      <c r="F46" s="169"/>
      <c r="G46" s="188">
        <f>(E46/C53)*100</f>
        <v>0.37964293043299813</v>
      </c>
      <c r="H46" s="169"/>
      <c r="I46" s="188">
        <f>(E46/C46)*100</f>
        <v>57.36434108527132</v>
      </c>
      <c r="J46" s="169"/>
      <c r="K46" s="188">
        <f>(E46/$C$12)*100</f>
        <v>0.59788317039670358</v>
      </c>
      <c r="L46" s="169"/>
      <c r="M46" s="188">
        <f>(E46/$E$12)*100</f>
        <v>1.4176245210727969</v>
      </c>
      <c r="N46" s="171"/>
      <c r="P46" s="181"/>
      <c r="AA46" s="182"/>
      <c r="AC46" s="182"/>
    </row>
    <row r="47" spans="1:33" ht="2.25" customHeight="1">
      <c r="A47" s="172"/>
      <c r="B47" s="177"/>
      <c r="C47" s="179"/>
      <c r="D47" s="178"/>
      <c r="E47" s="179"/>
      <c r="F47" s="178"/>
      <c r="G47" s="179"/>
      <c r="H47" s="178"/>
      <c r="I47" s="179"/>
      <c r="J47" s="178"/>
      <c r="K47" s="179"/>
      <c r="L47" s="178"/>
      <c r="M47" s="189"/>
      <c r="N47" s="177"/>
    </row>
    <row r="48" spans="1:33" ht="8.1" customHeight="1"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AA48" s="182"/>
      <c r="AC48" s="182"/>
    </row>
    <row r="49" spans="1:35" ht="12" customHeight="1">
      <c r="A49" s="190" t="s">
        <v>529</v>
      </c>
      <c r="M49" s="190" t="s">
        <v>530</v>
      </c>
      <c r="AA49" s="182"/>
      <c r="AC49" s="182"/>
    </row>
    <row r="50" spans="1:35">
      <c r="AA50" s="182"/>
      <c r="AC50" s="182"/>
    </row>
    <row r="51" spans="1:35">
      <c r="AA51" s="182"/>
      <c r="AC51" s="182"/>
    </row>
    <row r="52" spans="1:35">
      <c r="AA52" s="182"/>
      <c r="AC52" s="182"/>
    </row>
    <row r="53" spans="1:35">
      <c r="C53" s="191">
        <v>19492</v>
      </c>
      <c r="AA53" s="182"/>
      <c r="AC53" s="182"/>
    </row>
    <row r="54" spans="1:35">
      <c r="AA54" s="182"/>
      <c r="AC54" s="182"/>
    </row>
    <row r="55" spans="1:35">
      <c r="AA55" s="182"/>
      <c r="AC55" s="182"/>
    </row>
    <row r="56" spans="1:35">
      <c r="AG56" s="182"/>
      <c r="AI56" s="182"/>
    </row>
    <row r="58" spans="1:35">
      <c r="AA58" s="182"/>
      <c r="AC58" s="182"/>
    </row>
    <row r="86" spans="21:21">
      <c r="U86" s="190" t="s">
        <v>380</v>
      </c>
    </row>
    <row r="130" spans="60:60">
      <c r="BH130" s="190" t="s">
        <v>380</v>
      </c>
    </row>
  </sheetData>
  <sheetProtection password="CA55" sheet="1" objects="1" scenarios="1"/>
  <phoneticPr fontId="9" type="noConversion"/>
  <pageMargins left="1.8110236220472442" right="0.98425196850393704" top="1.1023622047244095" bottom="0.31496062992125984" header="0" footer="0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O45"/>
  <sheetViews>
    <sheetView showGridLines="0" workbookViewId="0">
      <selection sqref="A1:IV65536"/>
    </sheetView>
  </sheetViews>
  <sheetFormatPr baseColWidth="10" defaultColWidth="12.3984375" defaultRowHeight="10.5"/>
  <cols>
    <col min="1" max="1" width="3.3984375" style="193" customWidth="1"/>
    <col min="2" max="2" width="37.796875" style="193" customWidth="1"/>
    <col min="3" max="3" width="5.796875" style="193" customWidth="1"/>
    <col min="4" max="4" width="13" style="193" customWidth="1"/>
    <col min="5" max="5" width="3" style="193" customWidth="1"/>
    <col min="6" max="6" width="13" style="193" customWidth="1"/>
    <col min="7" max="7" width="3.19921875" style="193" customWidth="1"/>
    <col min="8" max="8" width="13" style="193" customWidth="1"/>
    <col min="9" max="9" width="1.19921875" style="193" customWidth="1"/>
    <col min="10" max="10" width="13" style="193" customWidth="1"/>
    <col min="11" max="11" width="3.19921875" style="193" customWidth="1"/>
    <col min="12" max="12" width="13" style="193" customWidth="1"/>
    <col min="13" max="13" width="2" style="193" customWidth="1"/>
    <col min="14" max="14" width="13" style="193" customWidth="1"/>
    <col min="15" max="15" width="5.796875" style="193" customWidth="1"/>
    <col min="16" max="16" width="2.19921875" style="193" customWidth="1"/>
    <col min="17" max="16384" width="12.3984375" style="193"/>
  </cols>
  <sheetData>
    <row r="1" spans="1:15" ht="12.75" customHeight="1">
      <c r="A1" s="192" t="s">
        <v>298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</row>
    <row r="2" spans="1:15" ht="0.75" customHeight="1">
      <c r="A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</row>
    <row r="3" spans="1:15" ht="11.25" customHeight="1">
      <c r="A3" s="192" t="s">
        <v>531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</row>
    <row r="4" spans="1:15" ht="9" customHeight="1">
      <c r="A4" s="192" t="s">
        <v>532</v>
      </c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</row>
    <row r="5" spans="1:15" ht="18" customHeight="1"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</row>
    <row r="6" spans="1:15" ht="9.9499999999999993" customHeight="1">
      <c r="A6" s="195"/>
      <c r="B6" s="196"/>
      <c r="C6" s="197"/>
      <c r="D6" s="196"/>
      <c r="E6" s="197"/>
      <c r="F6" s="196"/>
      <c r="G6" s="196"/>
      <c r="H6" s="196"/>
      <c r="I6" s="197"/>
      <c r="J6" s="196"/>
      <c r="K6" s="198"/>
      <c r="L6" s="198"/>
      <c r="M6" s="198"/>
      <c r="N6" s="196"/>
      <c r="O6" s="199"/>
    </row>
    <row r="7" spans="1:15" ht="9.9499999999999993" customHeight="1">
      <c r="A7" s="200"/>
      <c r="B7" s="201"/>
      <c r="C7" s="202"/>
      <c r="D7" s="201"/>
      <c r="E7" s="202"/>
      <c r="F7" s="203" t="s">
        <v>533</v>
      </c>
      <c r="G7" s="201"/>
      <c r="H7" s="201"/>
      <c r="I7" s="202"/>
      <c r="J7" s="203" t="s">
        <v>534</v>
      </c>
      <c r="K7" s="204"/>
      <c r="L7" s="204"/>
      <c r="M7" s="204"/>
      <c r="N7" s="201"/>
      <c r="O7" s="205"/>
    </row>
    <row r="8" spans="1:15" ht="9.9499999999999993" customHeight="1">
      <c r="A8" s="200"/>
      <c r="B8" s="203" t="s">
        <v>381</v>
      </c>
      <c r="C8" s="202"/>
      <c r="D8" s="203" t="s">
        <v>535</v>
      </c>
      <c r="E8" s="202"/>
      <c r="F8" s="206" t="s">
        <v>536</v>
      </c>
      <c r="G8" s="197"/>
      <c r="H8" s="206" t="s">
        <v>537</v>
      </c>
      <c r="I8" s="197"/>
      <c r="J8" s="207" t="s">
        <v>538</v>
      </c>
      <c r="K8" s="208"/>
      <c r="L8" s="209"/>
      <c r="M8" s="208"/>
      <c r="N8" s="209"/>
      <c r="O8" s="210"/>
    </row>
    <row r="9" spans="1:15" ht="11.1" customHeight="1">
      <c r="A9" s="211"/>
      <c r="B9" s="212"/>
      <c r="C9" s="213"/>
      <c r="D9" s="207" t="s">
        <v>539</v>
      </c>
      <c r="E9" s="213"/>
      <c r="F9" s="214" t="s">
        <v>540</v>
      </c>
      <c r="G9" s="213"/>
      <c r="H9" s="214" t="s">
        <v>540</v>
      </c>
      <c r="I9" s="213"/>
      <c r="J9" s="215" t="s">
        <v>541</v>
      </c>
      <c r="K9" s="216"/>
      <c r="L9" s="215" t="s">
        <v>542</v>
      </c>
      <c r="M9" s="216"/>
      <c r="N9" s="215" t="s">
        <v>543</v>
      </c>
      <c r="O9" s="210"/>
    </row>
    <row r="10" spans="1:15" ht="10.5" hidden="1" customHeight="1">
      <c r="A10" s="217"/>
      <c r="B10" s="218"/>
      <c r="C10" s="219"/>
      <c r="D10" s="218"/>
      <c r="E10" s="219"/>
      <c r="F10" s="218"/>
      <c r="G10" s="219"/>
      <c r="H10" s="218"/>
      <c r="I10" s="220"/>
      <c r="J10" s="221"/>
      <c r="K10" s="220"/>
      <c r="L10" s="221"/>
      <c r="M10" s="220"/>
      <c r="N10" s="221"/>
      <c r="O10" s="222"/>
    </row>
    <row r="11" spans="1:15" ht="18" customHeight="1">
      <c r="A11" s="223"/>
      <c r="B11" s="224" t="s">
        <v>470</v>
      </c>
      <c r="C11" s="225"/>
      <c r="D11" s="226">
        <f>SUM(F11:N11)</f>
        <v>12248</v>
      </c>
      <c r="E11" s="225"/>
      <c r="F11" s="226">
        <f>SUM(F13:F41)</f>
        <v>5146</v>
      </c>
      <c r="G11" s="225"/>
      <c r="H11" s="226">
        <f>SUM(H13:H44)</f>
        <v>3854</v>
      </c>
      <c r="I11" s="225"/>
      <c r="J11" s="226">
        <f>SUM(J13:J41)</f>
        <v>326</v>
      </c>
      <c r="K11" s="225"/>
      <c r="L11" s="226">
        <f>SUM(L13:L41)</f>
        <v>1921</v>
      </c>
      <c r="M11" s="225"/>
      <c r="N11" s="226">
        <f>SUM(N13:N44)</f>
        <v>1001</v>
      </c>
      <c r="O11" s="227"/>
    </row>
    <row r="12" spans="1:15" ht="10.5" hidden="1" customHeight="1">
      <c r="A12" s="223"/>
      <c r="B12" s="228"/>
      <c r="C12" s="227"/>
      <c r="D12" s="228"/>
      <c r="E12" s="227"/>
      <c r="F12" s="228"/>
      <c r="G12" s="227"/>
      <c r="H12" s="228"/>
      <c r="I12" s="227"/>
      <c r="J12" s="228"/>
      <c r="K12" s="227"/>
      <c r="L12" s="228"/>
      <c r="M12" s="227"/>
      <c r="N12" s="228"/>
      <c r="O12" s="227"/>
    </row>
    <row r="13" spans="1:15" ht="18" customHeight="1">
      <c r="A13" s="223"/>
      <c r="B13" s="229" t="s">
        <v>471</v>
      </c>
      <c r="C13" s="227"/>
      <c r="D13" s="230">
        <f>SUM(F13:P13)</f>
        <v>3350</v>
      </c>
      <c r="E13" s="227"/>
      <c r="F13" s="230">
        <v>1443</v>
      </c>
      <c r="G13" s="227"/>
      <c r="H13" s="230">
        <v>1033</v>
      </c>
      <c r="I13" s="227"/>
      <c r="J13" s="230">
        <v>96</v>
      </c>
      <c r="K13" s="227"/>
      <c r="L13" s="230">
        <v>550</v>
      </c>
      <c r="M13" s="227"/>
      <c r="N13" s="230">
        <v>228</v>
      </c>
      <c r="O13" s="227"/>
    </row>
    <row r="14" spans="1:15" ht="10.5" hidden="1" customHeight="1">
      <c r="A14" s="223"/>
      <c r="B14" s="229" t="s">
        <v>380</v>
      </c>
      <c r="C14" s="227"/>
      <c r="D14" s="228"/>
      <c r="E14" s="227"/>
      <c r="F14" s="228"/>
      <c r="G14" s="227"/>
      <c r="H14" s="228"/>
      <c r="I14" s="227"/>
      <c r="J14" s="228"/>
      <c r="K14" s="227"/>
      <c r="L14" s="228"/>
      <c r="M14" s="227"/>
      <c r="N14" s="228"/>
      <c r="O14" s="227"/>
    </row>
    <row r="15" spans="1:15" ht="18" customHeight="1">
      <c r="A15" s="223"/>
      <c r="B15" s="229" t="s">
        <v>472</v>
      </c>
      <c r="C15" s="227"/>
      <c r="D15" s="230">
        <f>SUM(F15:P15)</f>
        <v>789</v>
      </c>
      <c r="E15" s="227"/>
      <c r="F15" s="230">
        <v>314</v>
      </c>
      <c r="G15" s="227"/>
      <c r="H15" s="230">
        <v>264</v>
      </c>
      <c r="I15" s="227"/>
      <c r="J15" s="230">
        <v>14</v>
      </c>
      <c r="K15" s="227"/>
      <c r="L15" s="230">
        <v>135</v>
      </c>
      <c r="M15" s="227"/>
      <c r="N15" s="230">
        <v>62</v>
      </c>
      <c r="O15" s="227"/>
    </row>
    <row r="16" spans="1:15" ht="10.5" hidden="1" customHeight="1">
      <c r="A16" s="223"/>
      <c r="B16" s="228"/>
      <c r="C16" s="227"/>
      <c r="D16" s="228"/>
      <c r="E16" s="227"/>
      <c r="F16" s="228"/>
      <c r="G16" s="227"/>
      <c r="H16" s="228"/>
      <c r="I16" s="227"/>
      <c r="J16" s="228"/>
      <c r="K16" s="227"/>
      <c r="L16" s="228"/>
      <c r="M16" s="227"/>
      <c r="N16" s="228"/>
      <c r="O16" s="227"/>
    </row>
    <row r="17" spans="1:15" ht="18" customHeight="1">
      <c r="A17" s="223"/>
      <c r="B17" s="229" t="s">
        <v>473</v>
      </c>
      <c r="C17" s="227"/>
      <c r="D17" s="230">
        <f>SUM(F17:P17)</f>
        <v>971</v>
      </c>
      <c r="E17" s="227"/>
      <c r="F17" s="230">
        <v>411</v>
      </c>
      <c r="G17" s="227"/>
      <c r="H17" s="230">
        <v>344</v>
      </c>
      <c r="I17" s="227"/>
      <c r="J17" s="230">
        <v>21</v>
      </c>
      <c r="K17" s="227"/>
      <c r="L17" s="230">
        <v>155</v>
      </c>
      <c r="M17" s="227"/>
      <c r="N17" s="230">
        <v>40</v>
      </c>
      <c r="O17" s="227"/>
    </row>
    <row r="18" spans="1:15" ht="10.5" hidden="1" customHeight="1">
      <c r="A18" s="223"/>
      <c r="B18" s="228"/>
      <c r="C18" s="227"/>
      <c r="D18" s="228"/>
      <c r="E18" s="227"/>
      <c r="F18" s="228"/>
      <c r="G18" s="227"/>
      <c r="H18" s="228"/>
      <c r="I18" s="227"/>
      <c r="J18" s="228"/>
      <c r="K18" s="227"/>
      <c r="L18" s="228"/>
      <c r="M18" s="227"/>
      <c r="N18" s="228"/>
      <c r="O18" s="227"/>
    </row>
    <row r="19" spans="1:15" ht="18" customHeight="1">
      <c r="A19" s="223"/>
      <c r="B19" s="229" t="s">
        <v>474</v>
      </c>
      <c r="C19" s="227"/>
      <c r="D19" s="230">
        <f>SUM(F19:P19)</f>
        <v>841</v>
      </c>
      <c r="E19" s="227"/>
      <c r="F19" s="230">
        <v>375</v>
      </c>
      <c r="G19" s="227"/>
      <c r="H19" s="230">
        <v>278</v>
      </c>
      <c r="I19" s="227"/>
      <c r="J19" s="230">
        <v>10</v>
      </c>
      <c r="K19" s="227"/>
      <c r="L19" s="230">
        <v>155</v>
      </c>
      <c r="M19" s="227"/>
      <c r="N19" s="230">
        <v>23</v>
      </c>
      <c r="O19" s="227"/>
    </row>
    <row r="20" spans="1:15" ht="10.5" hidden="1" customHeight="1">
      <c r="A20" s="223"/>
      <c r="B20" s="228"/>
      <c r="C20" s="227"/>
      <c r="D20" s="228"/>
      <c r="E20" s="227"/>
      <c r="F20" s="228"/>
      <c r="G20" s="227"/>
      <c r="H20" s="228"/>
      <c r="I20" s="227"/>
      <c r="J20" s="228"/>
      <c r="K20" s="227"/>
      <c r="L20" s="228"/>
      <c r="M20" s="227"/>
      <c r="N20" s="228"/>
      <c r="O20" s="227"/>
    </row>
    <row r="21" spans="1:15" ht="18" customHeight="1">
      <c r="A21" s="223"/>
      <c r="B21" s="229" t="s">
        <v>475</v>
      </c>
      <c r="C21" s="227"/>
      <c r="D21" s="230">
        <f>SUM(F21:P21)</f>
        <v>1163</v>
      </c>
      <c r="E21" s="227"/>
      <c r="F21" s="230">
        <v>457</v>
      </c>
      <c r="G21" s="227"/>
      <c r="H21" s="230">
        <v>402</v>
      </c>
      <c r="I21" s="227"/>
      <c r="J21" s="230">
        <v>20</v>
      </c>
      <c r="K21" s="227"/>
      <c r="L21" s="230">
        <v>21</v>
      </c>
      <c r="M21" s="227"/>
      <c r="N21" s="230">
        <v>263</v>
      </c>
      <c r="O21" s="227"/>
    </row>
    <row r="22" spans="1:15" ht="10.5" hidden="1" customHeight="1">
      <c r="A22" s="223"/>
      <c r="B22" s="228"/>
      <c r="C22" s="227"/>
      <c r="D22" s="228"/>
      <c r="E22" s="227"/>
      <c r="F22" s="228"/>
      <c r="G22" s="227"/>
      <c r="H22" s="228"/>
      <c r="I22" s="227"/>
      <c r="J22" s="228"/>
      <c r="K22" s="227"/>
      <c r="L22" s="228"/>
      <c r="M22" s="227"/>
      <c r="N22" s="228"/>
      <c r="O22" s="227"/>
    </row>
    <row r="23" spans="1:15" ht="18" customHeight="1">
      <c r="A23" s="223"/>
      <c r="B23" s="229" t="s">
        <v>476</v>
      </c>
      <c r="C23" s="227"/>
      <c r="D23" s="230">
        <f>SUM(F23:P23)</f>
        <v>350</v>
      </c>
      <c r="E23" s="227"/>
      <c r="F23" s="230">
        <v>161</v>
      </c>
      <c r="G23" s="227"/>
      <c r="H23" s="230">
        <v>112</v>
      </c>
      <c r="I23" s="227"/>
      <c r="J23" s="230">
        <v>9</v>
      </c>
      <c r="K23" s="227"/>
      <c r="L23" s="230">
        <v>58</v>
      </c>
      <c r="M23" s="227"/>
      <c r="N23" s="230">
        <v>10</v>
      </c>
      <c r="O23" s="227"/>
    </row>
    <row r="24" spans="1:15" ht="10.5" hidden="1" customHeight="1">
      <c r="A24" s="223"/>
      <c r="B24" s="228"/>
      <c r="C24" s="227"/>
      <c r="D24" s="228"/>
      <c r="E24" s="227"/>
      <c r="F24" s="228"/>
      <c r="G24" s="227"/>
      <c r="H24" s="228"/>
      <c r="I24" s="227"/>
      <c r="J24" s="228"/>
      <c r="K24" s="227"/>
      <c r="L24" s="228"/>
      <c r="M24" s="227"/>
      <c r="N24" s="228"/>
      <c r="O24" s="227"/>
    </row>
    <row r="25" spans="1:15" ht="18" customHeight="1">
      <c r="A25" s="223"/>
      <c r="B25" s="229" t="s">
        <v>477</v>
      </c>
      <c r="C25" s="227"/>
      <c r="D25" s="230">
        <f>SUM(F25:P25)</f>
        <v>502</v>
      </c>
      <c r="E25" s="227"/>
      <c r="F25" s="230">
        <v>211</v>
      </c>
      <c r="G25" s="227"/>
      <c r="H25" s="230">
        <v>179</v>
      </c>
      <c r="I25" s="227"/>
      <c r="J25" s="230">
        <v>23</v>
      </c>
      <c r="K25" s="227"/>
      <c r="L25" s="230">
        <v>71</v>
      </c>
      <c r="M25" s="227"/>
      <c r="N25" s="230">
        <v>18</v>
      </c>
      <c r="O25" s="227"/>
    </row>
    <row r="26" spans="1:15" ht="10.5" hidden="1" customHeight="1">
      <c r="A26" s="223"/>
      <c r="B26" s="228"/>
      <c r="C26" s="227"/>
      <c r="D26" s="228"/>
      <c r="E26" s="227"/>
      <c r="F26" s="228"/>
      <c r="G26" s="227"/>
      <c r="H26" s="228"/>
      <c r="I26" s="227"/>
      <c r="J26" s="228"/>
      <c r="K26" s="227"/>
      <c r="L26" s="228"/>
      <c r="M26" s="227"/>
      <c r="N26" s="228"/>
      <c r="O26" s="227"/>
    </row>
    <row r="27" spans="1:15" ht="18" customHeight="1">
      <c r="A27" s="223"/>
      <c r="B27" s="229" t="s">
        <v>544</v>
      </c>
      <c r="C27" s="227"/>
      <c r="D27" s="230">
        <f>SUM(F27:P27)</f>
        <v>316</v>
      </c>
      <c r="E27" s="227"/>
      <c r="F27" s="230">
        <v>130</v>
      </c>
      <c r="G27" s="227"/>
      <c r="H27" s="230">
        <v>115</v>
      </c>
      <c r="I27" s="227"/>
      <c r="J27" s="230">
        <v>14</v>
      </c>
      <c r="K27" s="227"/>
      <c r="L27" s="230">
        <v>49</v>
      </c>
      <c r="M27" s="227"/>
      <c r="N27" s="230">
        <v>8</v>
      </c>
      <c r="O27" s="227"/>
    </row>
    <row r="28" spans="1:15" ht="10.5" hidden="1" customHeight="1">
      <c r="A28" s="223"/>
      <c r="B28" s="228"/>
      <c r="C28" s="227"/>
      <c r="D28" s="228"/>
      <c r="E28" s="227"/>
      <c r="F28" s="228"/>
      <c r="G28" s="227"/>
      <c r="H28" s="228"/>
      <c r="I28" s="227"/>
      <c r="J28" s="228"/>
      <c r="K28" s="227"/>
      <c r="L28" s="228"/>
      <c r="M28" s="227"/>
      <c r="N28" s="228"/>
      <c r="O28" s="227"/>
    </row>
    <row r="29" spans="1:15" ht="18" customHeight="1">
      <c r="A29" s="223"/>
      <c r="B29" s="229" t="s">
        <v>479</v>
      </c>
      <c r="C29" s="227"/>
      <c r="D29" s="230">
        <f>SUM(F29:P29)</f>
        <v>320</v>
      </c>
      <c r="E29" s="227"/>
      <c r="F29" s="230">
        <v>133</v>
      </c>
      <c r="G29" s="227"/>
      <c r="H29" s="230">
        <v>102</v>
      </c>
      <c r="I29" s="227"/>
      <c r="J29" s="230">
        <v>12</v>
      </c>
      <c r="K29" s="227"/>
      <c r="L29" s="230">
        <v>58</v>
      </c>
      <c r="M29" s="227"/>
      <c r="N29" s="230">
        <v>15</v>
      </c>
      <c r="O29" s="227"/>
    </row>
    <row r="30" spans="1:15" ht="10.5" hidden="1" customHeight="1">
      <c r="A30" s="223"/>
      <c r="B30" s="228"/>
      <c r="C30" s="227"/>
      <c r="D30" s="228"/>
      <c r="E30" s="227"/>
      <c r="F30" s="228"/>
      <c r="G30" s="227"/>
      <c r="H30" s="228"/>
      <c r="I30" s="227"/>
      <c r="J30" s="228"/>
      <c r="K30" s="227"/>
      <c r="L30" s="228"/>
      <c r="M30" s="227"/>
      <c r="N30" s="228"/>
      <c r="O30" s="227"/>
    </row>
    <row r="31" spans="1:15" ht="18" customHeight="1">
      <c r="A31" s="223"/>
      <c r="B31" s="229" t="s">
        <v>480</v>
      </c>
      <c r="C31" s="227"/>
      <c r="D31" s="230">
        <f>SUM(F31:P31)</f>
        <v>293</v>
      </c>
      <c r="E31" s="227"/>
      <c r="F31" s="230">
        <v>127</v>
      </c>
      <c r="G31" s="227"/>
      <c r="H31" s="230">
        <v>78</v>
      </c>
      <c r="I31" s="227"/>
      <c r="J31" s="230">
        <v>4</v>
      </c>
      <c r="K31" s="227"/>
      <c r="L31" s="230">
        <v>50</v>
      </c>
      <c r="M31" s="227"/>
      <c r="N31" s="230">
        <v>34</v>
      </c>
      <c r="O31" s="227"/>
    </row>
    <row r="32" spans="1:15" ht="10.5" hidden="1" customHeight="1">
      <c r="A32" s="223"/>
      <c r="B32" s="228"/>
      <c r="C32" s="227"/>
      <c r="D32" s="228"/>
      <c r="E32" s="227"/>
      <c r="F32" s="228"/>
      <c r="G32" s="227"/>
      <c r="H32" s="228"/>
      <c r="I32" s="227"/>
      <c r="J32" s="228"/>
      <c r="K32" s="227"/>
      <c r="L32" s="228"/>
      <c r="M32" s="227"/>
      <c r="N32" s="228"/>
      <c r="O32" s="227"/>
    </row>
    <row r="33" spans="1:15" ht="18" customHeight="1">
      <c r="A33" s="223"/>
      <c r="B33" s="229" t="s">
        <v>481</v>
      </c>
      <c r="C33" s="227"/>
      <c r="D33" s="230">
        <f>SUM(F33:P33)</f>
        <v>454</v>
      </c>
      <c r="E33" s="227"/>
      <c r="F33" s="230">
        <v>179</v>
      </c>
      <c r="G33" s="227"/>
      <c r="H33" s="230">
        <v>155</v>
      </c>
      <c r="I33" s="227"/>
      <c r="J33" s="230">
        <v>22</v>
      </c>
      <c r="K33" s="227"/>
      <c r="L33" s="230">
        <v>67</v>
      </c>
      <c r="M33" s="227"/>
      <c r="N33" s="230">
        <v>31</v>
      </c>
      <c r="O33" s="227"/>
    </row>
    <row r="34" spans="1:15" ht="10.5" hidden="1" customHeight="1">
      <c r="A34" s="223"/>
      <c r="B34" s="228"/>
      <c r="C34" s="227"/>
      <c r="D34" s="228"/>
      <c r="E34" s="227"/>
      <c r="F34" s="228"/>
      <c r="G34" s="227"/>
      <c r="H34" s="228"/>
      <c r="I34" s="227"/>
      <c r="J34" s="228"/>
      <c r="K34" s="227"/>
      <c r="L34" s="228"/>
      <c r="M34" s="227"/>
      <c r="N34" s="228"/>
      <c r="O34" s="227"/>
    </row>
    <row r="35" spans="1:15" ht="18" customHeight="1">
      <c r="A35" s="223"/>
      <c r="B35" s="229" t="s">
        <v>482</v>
      </c>
      <c r="C35" s="227"/>
      <c r="D35" s="230">
        <f>SUM(F35:P35)</f>
        <v>207</v>
      </c>
      <c r="E35" s="227"/>
      <c r="F35" s="230">
        <v>102</v>
      </c>
      <c r="G35" s="227"/>
      <c r="H35" s="230">
        <v>59</v>
      </c>
      <c r="I35" s="227"/>
      <c r="J35" s="230">
        <v>7</v>
      </c>
      <c r="K35" s="227"/>
      <c r="L35" s="230">
        <v>34</v>
      </c>
      <c r="M35" s="227"/>
      <c r="N35" s="230">
        <v>5</v>
      </c>
      <c r="O35" s="227"/>
    </row>
    <row r="36" spans="1:15" ht="10.5" hidden="1" customHeight="1">
      <c r="A36" s="223"/>
      <c r="B36" s="228"/>
      <c r="C36" s="227"/>
      <c r="D36" s="228"/>
      <c r="E36" s="227"/>
      <c r="F36" s="228"/>
      <c r="G36" s="227"/>
      <c r="H36" s="228"/>
      <c r="I36" s="227"/>
      <c r="J36" s="228"/>
      <c r="K36" s="227"/>
      <c r="L36" s="228"/>
      <c r="M36" s="227"/>
      <c r="N36" s="228"/>
      <c r="O36" s="227"/>
    </row>
    <row r="37" spans="1:15" ht="18" customHeight="1">
      <c r="A37" s="223"/>
      <c r="B37" s="229" t="s">
        <v>483</v>
      </c>
      <c r="C37" s="227"/>
      <c r="D37" s="230">
        <f>SUM(F37:P37)</f>
        <v>1748</v>
      </c>
      <c r="E37" s="227"/>
      <c r="F37" s="230">
        <v>717</v>
      </c>
      <c r="G37" s="227"/>
      <c r="H37" s="230">
        <v>537</v>
      </c>
      <c r="I37" s="227"/>
      <c r="J37" s="230">
        <v>52</v>
      </c>
      <c r="K37" s="227"/>
      <c r="L37" s="230">
        <v>318</v>
      </c>
      <c r="M37" s="227"/>
      <c r="N37" s="230">
        <v>124</v>
      </c>
      <c r="O37" s="227"/>
    </row>
    <row r="38" spans="1:15" ht="10.5" hidden="1" customHeight="1">
      <c r="A38" s="223"/>
      <c r="B38" s="228"/>
      <c r="C38" s="227"/>
      <c r="D38" s="228"/>
      <c r="E38" s="227"/>
      <c r="F38" s="228"/>
      <c r="G38" s="227"/>
      <c r="H38" s="228"/>
      <c r="I38" s="227"/>
      <c r="J38" s="228"/>
      <c r="K38" s="227"/>
      <c r="L38" s="228"/>
      <c r="M38" s="227"/>
      <c r="N38" s="228"/>
      <c r="O38" s="227"/>
    </row>
    <row r="39" spans="1:15" ht="18" customHeight="1">
      <c r="A39" s="223"/>
      <c r="B39" s="229" t="s">
        <v>484</v>
      </c>
      <c r="C39" s="227"/>
      <c r="D39" s="230">
        <f>SUM(F39:P39)</f>
        <v>766</v>
      </c>
      <c r="E39" s="227"/>
      <c r="F39" s="230">
        <v>353</v>
      </c>
      <c r="G39" s="227"/>
      <c r="H39" s="230">
        <v>182</v>
      </c>
      <c r="I39" s="227"/>
      <c r="J39" s="230">
        <v>20</v>
      </c>
      <c r="K39" s="227"/>
      <c r="L39" s="230">
        <v>190</v>
      </c>
      <c r="M39" s="227"/>
      <c r="N39" s="230">
        <v>21</v>
      </c>
      <c r="O39" s="227"/>
    </row>
    <row r="40" spans="1:15" ht="10.5" hidden="1" customHeight="1">
      <c r="A40" s="223"/>
      <c r="B40" s="228"/>
      <c r="C40" s="227"/>
      <c r="D40" s="228"/>
      <c r="E40" s="227"/>
      <c r="F40" s="228"/>
      <c r="G40" s="227"/>
      <c r="H40" s="228"/>
      <c r="I40" s="227"/>
      <c r="J40" s="228"/>
      <c r="K40" s="227"/>
      <c r="L40" s="228"/>
      <c r="M40" s="227"/>
      <c r="N40" s="228"/>
      <c r="O40" s="227"/>
    </row>
    <row r="41" spans="1:15" ht="18" customHeight="1">
      <c r="A41" s="231"/>
      <c r="B41" s="232" t="s">
        <v>485</v>
      </c>
      <c r="C41" s="233"/>
      <c r="D41" s="234">
        <f>SUM(F41:P41)</f>
        <v>63</v>
      </c>
      <c r="E41" s="233"/>
      <c r="F41" s="234">
        <v>33</v>
      </c>
      <c r="G41" s="233"/>
      <c r="H41" s="234">
        <v>14</v>
      </c>
      <c r="I41" s="233"/>
      <c r="J41" s="234">
        <v>2</v>
      </c>
      <c r="K41" s="233"/>
      <c r="L41" s="234">
        <v>10</v>
      </c>
      <c r="M41" s="233"/>
      <c r="N41" s="234">
        <v>4</v>
      </c>
      <c r="O41" s="233"/>
    </row>
    <row r="42" spans="1:15" ht="10.5" hidden="1" customHeight="1">
      <c r="A42" s="223"/>
      <c r="B42" s="228"/>
      <c r="C42" s="228"/>
      <c r="D42" s="228"/>
      <c r="E42" s="227"/>
      <c r="F42" s="228"/>
      <c r="G42" s="227"/>
      <c r="H42" s="228"/>
      <c r="I42" s="227"/>
      <c r="J42" s="228"/>
      <c r="K42" s="227"/>
      <c r="L42" s="228"/>
      <c r="M42" s="227"/>
      <c r="N42" s="228"/>
      <c r="O42" s="227"/>
    </row>
    <row r="43" spans="1:15" ht="18" customHeight="1">
      <c r="A43" s="235"/>
      <c r="B43" s="236" t="s">
        <v>486</v>
      </c>
      <c r="C43" s="237"/>
      <c r="D43" s="238">
        <f>SUM(F43:P43)</f>
        <v>115</v>
      </c>
      <c r="E43" s="237"/>
      <c r="F43" s="239"/>
      <c r="G43" s="237"/>
      <c r="H43" s="239"/>
      <c r="I43" s="237"/>
      <c r="J43" s="239"/>
      <c r="K43" s="237"/>
      <c r="L43" s="239"/>
      <c r="M43" s="237"/>
      <c r="N43" s="238">
        <v>115</v>
      </c>
      <c r="O43" s="237"/>
    </row>
    <row r="44" spans="1:15" ht="12" customHeight="1">
      <c r="N44" s="240" t="s">
        <v>523</v>
      </c>
    </row>
    <row r="45" spans="1:15">
      <c r="B45" s="241"/>
      <c r="C45" s="241"/>
      <c r="D45" s="241"/>
      <c r="E45" s="241"/>
      <c r="F45" s="241"/>
      <c r="G45" s="241"/>
      <c r="H45" s="241"/>
      <c r="I45" s="241"/>
      <c r="J45" s="241"/>
    </row>
  </sheetData>
  <sheetProtection password="CA55" sheet="1" objects="1" scenarios="1"/>
  <phoneticPr fontId="9" type="noConversion"/>
  <pageMargins left="1.299212598425197" right="0.98425196850393704" top="1.4960629921259843" bottom="0.51181102362204722" header="0" footer="0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AB104"/>
  <sheetViews>
    <sheetView showGridLines="0" workbookViewId="0">
      <selection sqref="A1:IV65536"/>
    </sheetView>
  </sheetViews>
  <sheetFormatPr baseColWidth="10" defaultColWidth="12.3984375" defaultRowHeight="10.5"/>
  <cols>
    <col min="1" max="1" width="3.3984375" style="243" customWidth="1"/>
    <col min="2" max="2" width="33.796875" style="243" customWidth="1"/>
    <col min="3" max="5" width="8.59765625" style="243" customWidth="1"/>
    <col min="6" max="6" width="7.19921875" style="243" customWidth="1"/>
    <col min="7" max="7" width="8.3984375" style="243" customWidth="1"/>
    <col min="8" max="8" width="0.796875" style="243" customWidth="1"/>
    <col min="9" max="9" width="8.3984375" style="243" customWidth="1"/>
    <col min="10" max="10" width="6" style="243" customWidth="1"/>
    <col min="11" max="11" width="8.59765625" style="243" customWidth="1"/>
    <col min="12" max="12" width="0.19921875" style="243" customWidth="1"/>
    <col min="13" max="13" width="8.796875" style="243" customWidth="1"/>
    <col min="14" max="14" width="6.59765625" style="243" customWidth="1"/>
    <col min="15" max="15" width="8.3984375" style="243" customWidth="1"/>
    <col min="16" max="16" width="0.3984375" style="243" customWidth="1"/>
    <col min="17" max="17" width="7" style="243" customWidth="1"/>
    <col min="18" max="18" width="6" style="243" customWidth="1"/>
    <col min="19" max="19" width="8" style="243" customWidth="1"/>
    <col min="20" max="20" width="0" style="243" hidden="1" customWidth="1"/>
    <col min="21" max="21" width="8.59765625" style="243" customWidth="1"/>
    <col min="22" max="22" width="6.19921875" style="243" customWidth="1"/>
    <col min="23" max="23" width="7" style="243" customWidth="1"/>
    <col min="24" max="24" width="0" style="243" hidden="1" customWidth="1"/>
    <col min="25" max="25" width="7" style="243" customWidth="1"/>
    <col min="26" max="26" width="9.19921875" style="243" customWidth="1"/>
    <col min="27" max="27" width="3.59765625" style="243" hidden="1" customWidth="1"/>
    <col min="28" max="16384" width="12.3984375" style="243"/>
  </cols>
  <sheetData>
    <row r="1" spans="1:28" ht="9.9499999999999993" customHeight="1">
      <c r="A1" s="242" t="s">
        <v>298</v>
      </c>
    </row>
    <row r="2" spans="1:28" ht="10.5" hidden="1" customHeight="1">
      <c r="A2" s="244"/>
    </row>
    <row r="3" spans="1:28" ht="11.25" customHeight="1">
      <c r="A3" s="242" t="s">
        <v>545</v>
      </c>
    </row>
    <row r="4" spans="1:28" ht="11.25" customHeight="1">
      <c r="A4" s="242" t="s">
        <v>546</v>
      </c>
    </row>
    <row r="5" spans="1:28" ht="12" customHeight="1">
      <c r="A5" s="242" t="s">
        <v>547</v>
      </c>
    </row>
    <row r="6" spans="1:28" ht="10.5" hidden="1" customHeight="1">
      <c r="B6" s="244"/>
    </row>
    <row r="7" spans="1:28" ht="4.5" customHeight="1">
      <c r="A7" s="245"/>
      <c r="B7" s="246"/>
      <c r="C7" s="247"/>
      <c r="D7" s="247"/>
      <c r="E7" s="247"/>
      <c r="F7" s="248"/>
      <c r="G7" s="247"/>
      <c r="H7" s="247"/>
      <c r="I7" s="247"/>
      <c r="J7" s="248"/>
      <c r="K7" s="247"/>
      <c r="L7" s="247"/>
      <c r="M7" s="247"/>
      <c r="N7" s="248"/>
      <c r="O7" s="247"/>
      <c r="P7" s="247"/>
      <c r="Q7" s="247"/>
      <c r="R7" s="248"/>
      <c r="S7" s="247"/>
      <c r="T7" s="247"/>
      <c r="U7" s="247"/>
      <c r="V7" s="248"/>
      <c r="W7" s="247"/>
      <c r="X7" s="247"/>
      <c r="Y7" s="247"/>
      <c r="Z7" s="247"/>
      <c r="AA7" s="248"/>
    </row>
    <row r="8" spans="1:28" ht="9.9499999999999993" customHeight="1">
      <c r="A8" s="249"/>
      <c r="B8" s="250"/>
      <c r="C8" s="251" t="s">
        <v>548</v>
      </c>
      <c r="D8" s="252"/>
      <c r="E8" s="252"/>
      <c r="F8" s="250"/>
      <c r="G8" s="252"/>
      <c r="H8" s="252"/>
      <c r="I8" s="253" t="s">
        <v>549</v>
      </c>
      <c r="J8" s="250"/>
      <c r="K8" s="251" t="s">
        <v>550</v>
      </c>
      <c r="L8" s="254"/>
      <c r="M8" s="255"/>
      <c r="N8" s="250"/>
      <c r="O8" s="251" t="s">
        <v>551</v>
      </c>
      <c r="P8" s="254"/>
      <c r="Q8" s="255"/>
      <c r="R8" s="250"/>
      <c r="S8" s="251" t="s">
        <v>552</v>
      </c>
      <c r="T8" s="255"/>
      <c r="U8" s="255"/>
      <c r="V8" s="250"/>
      <c r="W8" s="252"/>
      <c r="X8" s="252"/>
      <c r="Y8" s="256" t="s">
        <v>553</v>
      </c>
      <c r="Z8" s="252"/>
      <c r="AA8" s="250"/>
      <c r="AB8" s="244"/>
    </row>
    <row r="9" spans="1:28" ht="10.5" hidden="1" customHeight="1">
      <c r="A9" s="249"/>
      <c r="B9" s="250"/>
      <c r="C9" s="252"/>
      <c r="D9" s="252"/>
      <c r="E9" s="252"/>
      <c r="F9" s="250"/>
      <c r="G9" s="252"/>
      <c r="H9" s="252"/>
      <c r="I9" s="252"/>
      <c r="J9" s="250"/>
      <c r="K9" s="252"/>
      <c r="L9" s="252"/>
      <c r="M9" s="252"/>
      <c r="N9" s="250"/>
      <c r="O9" s="252"/>
      <c r="P9" s="252"/>
      <c r="Q9" s="252"/>
      <c r="R9" s="250"/>
      <c r="S9" s="252"/>
      <c r="T9" s="252"/>
      <c r="U9" s="252"/>
      <c r="V9" s="250"/>
      <c r="W9" s="252"/>
      <c r="X9" s="252"/>
      <c r="Y9" s="252"/>
      <c r="Z9" s="252"/>
      <c r="AA9" s="250"/>
      <c r="AB9" s="244"/>
    </row>
    <row r="10" spans="1:28" ht="10.5" customHeight="1">
      <c r="A10" s="249"/>
      <c r="B10" s="257" t="s">
        <v>554</v>
      </c>
      <c r="C10" s="258" t="s">
        <v>383</v>
      </c>
      <c r="D10" s="259" t="s">
        <v>536</v>
      </c>
      <c r="E10" s="259" t="s">
        <v>555</v>
      </c>
      <c r="F10" s="259" t="s">
        <v>556</v>
      </c>
      <c r="G10" s="260" t="s">
        <v>557</v>
      </c>
      <c r="H10" s="246"/>
      <c r="I10" s="259" t="s">
        <v>536</v>
      </c>
      <c r="J10" s="259" t="s">
        <v>556</v>
      </c>
      <c r="K10" s="260" t="s">
        <v>557</v>
      </c>
      <c r="L10" s="246"/>
      <c r="M10" s="259" t="s">
        <v>555</v>
      </c>
      <c r="N10" s="259" t="s">
        <v>556</v>
      </c>
      <c r="O10" s="260" t="s">
        <v>557</v>
      </c>
      <c r="P10" s="246"/>
      <c r="Q10" s="259" t="s">
        <v>555</v>
      </c>
      <c r="R10" s="259" t="s">
        <v>556</v>
      </c>
      <c r="S10" s="258" t="s">
        <v>558</v>
      </c>
      <c r="T10" s="246"/>
      <c r="U10" s="259" t="s">
        <v>555</v>
      </c>
      <c r="V10" s="259" t="s">
        <v>556</v>
      </c>
      <c r="W10" s="258" t="s">
        <v>557</v>
      </c>
      <c r="X10" s="246"/>
      <c r="Y10" s="259" t="s">
        <v>555</v>
      </c>
      <c r="Z10" s="261" t="s">
        <v>556</v>
      </c>
      <c r="AA10" s="258" t="s">
        <v>380</v>
      </c>
      <c r="AB10" s="262" t="s">
        <v>380</v>
      </c>
    </row>
    <row r="11" spans="1:28" ht="9" customHeight="1">
      <c r="A11" s="249"/>
      <c r="B11" s="250"/>
      <c r="C11" s="263" t="s">
        <v>380</v>
      </c>
      <c r="D11" s="264" t="s">
        <v>559</v>
      </c>
      <c r="E11" s="264" t="s">
        <v>560</v>
      </c>
      <c r="F11" s="264" t="s">
        <v>561</v>
      </c>
      <c r="G11" s="252"/>
      <c r="H11" s="250"/>
      <c r="I11" s="264" t="s">
        <v>559</v>
      </c>
      <c r="J11" s="264" t="s">
        <v>561</v>
      </c>
      <c r="K11" s="252"/>
      <c r="L11" s="250"/>
      <c r="M11" s="264" t="s">
        <v>560</v>
      </c>
      <c r="N11" s="264" t="s">
        <v>561</v>
      </c>
      <c r="O11" s="252"/>
      <c r="P11" s="250"/>
      <c r="Q11" s="264" t="s">
        <v>560</v>
      </c>
      <c r="R11" s="264" t="s">
        <v>561</v>
      </c>
      <c r="S11" s="250"/>
      <c r="T11" s="250"/>
      <c r="U11" s="264" t="s">
        <v>560</v>
      </c>
      <c r="V11" s="264" t="s">
        <v>561</v>
      </c>
      <c r="W11" s="250"/>
      <c r="X11" s="250"/>
      <c r="Y11" s="264" t="s">
        <v>560</v>
      </c>
      <c r="Z11" s="265" t="s">
        <v>561</v>
      </c>
      <c r="AA11" s="250"/>
      <c r="AB11" s="262" t="s">
        <v>380</v>
      </c>
    </row>
    <row r="12" spans="1:28" ht="0.75" customHeight="1">
      <c r="A12" s="266"/>
      <c r="B12" s="267"/>
      <c r="C12" s="267"/>
      <c r="D12" s="267"/>
      <c r="E12" s="267"/>
      <c r="F12" s="267"/>
      <c r="G12" s="268"/>
      <c r="H12" s="267"/>
      <c r="I12" s="267"/>
      <c r="J12" s="267"/>
      <c r="K12" s="268"/>
      <c r="L12" s="267"/>
      <c r="M12" s="267"/>
      <c r="N12" s="267"/>
      <c r="O12" s="268"/>
      <c r="P12" s="267"/>
      <c r="Q12" s="267"/>
      <c r="R12" s="267"/>
      <c r="S12" s="267"/>
      <c r="T12" s="267"/>
      <c r="U12" s="267"/>
      <c r="V12" s="267"/>
      <c r="W12" s="267"/>
      <c r="X12" s="267"/>
      <c r="Y12" s="267"/>
      <c r="Z12" s="268"/>
      <c r="AA12" s="268"/>
    </row>
    <row r="13" spans="1:28" ht="11.25" customHeight="1">
      <c r="A13" s="269"/>
      <c r="B13" s="270" t="s">
        <v>389</v>
      </c>
      <c r="C13" s="271">
        <f>SUM(C15+C19+C30)</f>
        <v>242</v>
      </c>
      <c r="D13" s="271">
        <f>SUM(D15+D19+D30)</f>
        <v>170</v>
      </c>
      <c r="E13" s="271">
        <f>SUM(E15+E19+E30)</f>
        <v>72</v>
      </c>
      <c r="F13" s="272"/>
      <c r="G13" s="273">
        <f>SUM(G15+G19+G30)</f>
        <v>170</v>
      </c>
      <c r="H13" s="272"/>
      <c r="I13" s="271">
        <f>SUM(I15+I19+I30)</f>
        <v>170</v>
      </c>
      <c r="J13" s="272"/>
      <c r="K13" s="273">
        <f>SUM(K15+K19+K30)</f>
        <v>45</v>
      </c>
      <c r="L13" s="272"/>
      <c r="M13" s="271">
        <f>SUM(M15+M19+M30)</f>
        <v>45</v>
      </c>
      <c r="N13" s="274"/>
      <c r="O13" s="275">
        <f>SUM(O15+O19+O30)</f>
        <v>22</v>
      </c>
      <c r="P13" s="274"/>
      <c r="Q13" s="276">
        <f>SUM(Q15+Q19+Q30)</f>
        <v>22</v>
      </c>
      <c r="R13" s="274"/>
      <c r="S13" s="276">
        <f>SUM(S15+S19+S30)</f>
        <v>5</v>
      </c>
      <c r="T13" s="274"/>
      <c r="U13" s="276">
        <f>SUM(U15+U19+U30)</f>
        <v>5</v>
      </c>
      <c r="V13" s="274"/>
      <c r="W13" s="274"/>
      <c r="X13" s="274"/>
      <c r="Y13" s="274"/>
      <c r="Z13" s="277"/>
      <c r="AA13" s="274"/>
    </row>
    <row r="14" spans="1:28" ht="10.5" hidden="1" customHeight="1">
      <c r="A14" s="269"/>
      <c r="B14" s="274"/>
      <c r="C14" s="274"/>
      <c r="D14" s="274"/>
      <c r="E14" s="274"/>
      <c r="F14" s="274"/>
      <c r="G14" s="277"/>
      <c r="H14" s="274"/>
      <c r="I14" s="274"/>
      <c r="J14" s="274"/>
      <c r="K14" s="277"/>
      <c r="L14" s="274"/>
      <c r="M14" s="274"/>
      <c r="N14" s="274"/>
      <c r="O14" s="277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7"/>
      <c r="AA14" s="274"/>
    </row>
    <row r="15" spans="1:28" ht="9" customHeight="1">
      <c r="A15" s="269"/>
      <c r="B15" s="278" t="s">
        <v>390</v>
      </c>
      <c r="C15" s="279">
        <f>SUM(C16:C17)</f>
        <v>17</v>
      </c>
      <c r="D15" s="280">
        <f>(I15)</f>
        <v>4</v>
      </c>
      <c r="E15" s="279">
        <f>(E16+E17)</f>
        <v>13</v>
      </c>
      <c r="F15" s="281"/>
      <c r="G15" s="282">
        <f>(G16+G17)</f>
        <v>4</v>
      </c>
      <c r="H15" s="281"/>
      <c r="I15" s="279">
        <f>(I16+I17)</f>
        <v>4</v>
      </c>
      <c r="J15" s="281"/>
      <c r="K15" s="282">
        <f>(K17)</f>
        <v>1</v>
      </c>
      <c r="L15" s="281"/>
      <c r="M15" s="279">
        <f>(M17)</f>
        <v>1</v>
      </c>
      <c r="N15" s="274"/>
      <c r="O15" s="275">
        <f>SUM(O16:O17)</f>
        <v>12</v>
      </c>
      <c r="P15" s="274"/>
      <c r="Q15" s="276">
        <f>SUM(Q16:Q17)</f>
        <v>12</v>
      </c>
      <c r="R15" s="274"/>
      <c r="S15" s="274"/>
      <c r="T15" s="274"/>
      <c r="U15" s="274"/>
      <c r="V15" s="274"/>
      <c r="W15" s="274"/>
      <c r="X15" s="274"/>
      <c r="Y15" s="274"/>
      <c r="Z15" s="277"/>
      <c r="AA15" s="274"/>
    </row>
    <row r="16" spans="1:28" ht="9" customHeight="1">
      <c r="A16" s="269"/>
      <c r="B16" s="283" t="s">
        <v>562</v>
      </c>
      <c r="C16" s="284">
        <f>SUM(D16:F16)</f>
        <v>10</v>
      </c>
      <c r="D16" s="284">
        <f>SUM(G16)</f>
        <v>3</v>
      </c>
      <c r="E16" s="284">
        <f>SUM(M16+Q16+U16+Y16)</f>
        <v>7</v>
      </c>
      <c r="F16" s="285"/>
      <c r="G16" s="286">
        <f>(I16)</f>
        <v>3</v>
      </c>
      <c r="H16" s="285"/>
      <c r="I16" s="284">
        <v>3</v>
      </c>
      <c r="J16" s="285"/>
      <c r="K16" s="287"/>
      <c r="L16" s="285"/>
      <c r="M16" s="285"/>
      <c r="N16" s="285"/>
      <c r="O16" s="286">
        <f>SUM(Q16:R16)</f>
        <v>7</v>
      </c>
      <c r="P16" s="285"/>
      <c r="Q16" s="284">
        <v>7</v>
      </c>
      <c r="R16" s="285"/>
      <c r="S16" s="285"/>
      <c r="T16" s="285"/>
      <c r="U16" s="285"/>
      <c r="V16" s="285"/>
      <c r="W16" s="285"/>
      <c r="X16" s="285"/>
      <c r="Y16" s="285"/>
      <c r="Z16" s="277"/>
      <c r="AA16" s="274"/>
    </row>
    <row r="17" spans="1:28" ht="9" customHeight="1">
      <c r="A17" s="269"/>
      <c r="B17" s="283" t="s">
        <v>563</v>
      </c>
      <c r="C17" s="284">
        <f>SUM(D17:F17)</f>
        <v>7</v>
      </c>
      <c r="D17" s="284">
        <f>SUM(G17)</f>
        <v>1</v>
      </c>
      <c r="E17" s="284">
        <f>SUM(M17+Q17+U17+Y17)</f>
        <v>6</v>
      </c>
      <c r="F17" s="285"/>
      <c r="G17" s="286">
        <f>(I17)</f>
        <v>1</v>
      </c>
      <c r="H17" s="285"/>
      <c r="I17" s="284">
        <v>1</v>
      </c>
      <c r="J17" s="285"/>
      <c r="K17" s="286">
        <f>SUM(M17:N17)</f>
        <v>1</v>
      </c>
      <c r="L17" s="285"/>
      <c r="M17" s="284">
        <v>1</v>
      </c>
      <c r="N17" s="285"/>
      <c r="O17" s="286">
        <f>SUM(Q17:R17)</f>
        <v>5</v>
      </c>
      <c r="P17" s="285"/>
      <c r="Q17" s="284">
        <v>5</v>
      </c>
      <c r="R17" s="285"/>
      <c r="S17" s="285"/>
      <c r="T17" s="285"/>
      <c r="U17" s="285"/>
      <c r="V17" s="285"/>
      <c r="W17" s="285"/>
      <c r="X17" s="285"/>
      <c r="Y17" s="285"/>
      <c r="Z17" s="277"/>
      <c r="AA17" s="274"/>
    </row>
    <row r="18" spans="1:28" ht="10.5" hidden="1" customHeight="1">
      <c r="A18" s="269"/>
      <c r="B18" s="274"/>
      <c r="C18" s="274"/>
      <c r="D18" s="274"/>
      <c r="E18" s="274"/>
      <c r="F18" s="274"/>
      <c r="G18" s="277"/>
      <c r="H18" s="274"/>
      <c r="I18" s="274"/>
      <c r="J18" s="274"/>
      <c r="K18" s="277"/>
      <c r="L18" s="274"/>
      <c r="M18" s="274"/>
      <c r="N18" s="274"/>
      <c r="O18" s="277"/>
      <c r="P18" s="274"/>
      <c r="Q18" s="274"/>
      <c r="R18" s="274"/>
      <c r="S18" s="274"/>
      <c r="T18" s="274"/>
      <c r="U18" s="274"/>
      <c r="V18" s="274"/>
      <c r="W18" s="274"/>
      <c r="X18" s="274"/>
      <c r="Y18" s="274"/>
      <c r="Z18" s="277"/>
      <c r="AA18" s="274"/>
    </row>
    <row r="19" spans="1:28" ht="9" customHeight="1">
      <c r="A19" s="269"/>
      <c r="B19" s="278" t="s">
        <v>393</v>
      </c>
      <c r="C19" s="279">
        <f>SUM(C20:C28)</f>
        <v>151</v>
      </c>
      <c r="D19" s="279">
        <f>SUM(D20:D28)</f>
        <v>115</v>
      </c>
      <c r="E19" s="279">
        <f>SUM(E20:E28)</f>
        <v>36</v>
      </c>
      <c r="F19" s="281"/>
      <c r="G19" s="282">
        <f>SUM(G20:G28)</f>
        <v>115</v>
      </c>
      <c r="H19" s="281"/>
      <c r="I19" s="279">
        <f>SUM(I20:I28)</f>
        <v>115</v>
      </c>
      <c r="J19" s="281"/>
      <c r="K19" s="282">
        <f>SUM(K20:K28)</f>
        <v>35</v>
      </c>
      <c r="L19" s="281"/>
      <c r="M19" s="279">
        <f>SUM(M20:M28)</f>
        <v>35</v>
      </c>
      <c r="N19" s="281"/>
      <c r="O19" s="286">
        <f>SUM(O20:O28)</f>
        <v>1</v>
      </c>
      <c r="P19" s="285"/>
      <c r="Q19" s="284">
        <f>SUM(Q20:Q28)</f>
        <v>1</v>
      </c>
      <c r="R19" s="285"/>
      <c r="S19" s="285"/>
      <c r="T19" s="285"/>
      <c r="U19" s="285"/>
      <c r="V19" s="285"/>
      <c r="W19" s="285"/>
      <c r="X19" s="285"/>
      <c r="Y19" s="285"/>
      <c r="Z19" s="287"/>
      <c r="AA19" s="274"/>
    </row>
    <row r="20" spans="1:28" ht="8.1" customHeight="1">
      <c r="A20" s="269"/>
      <c r="B20" s="283" t="s">
        <v>562</v>
      </c>
      <c r="C20" s="284">
        <f t="shared" ref="C20:C28" si="0">SUM(D20:F20)</f>
        <v>2</v>
      </c>
      <c r="D20" s="288"/>
      <c r="E20" s="284">
        <f>SUM(M20+Q20+U20+Y20)</f>
        <v>2</v>
      </c>
      <c r="F20" s="285"/>
      <c r="G20" s="287"/>
      <c r="H20" s="285"/>
      <c r="I20" s="285"/>
      <c r="J20" s="285"/>
      <c r="K20" s="286">
        <f>SUM(M20:N20)</f>
        <v>2</v>
      </c>
      <c r="L20" s="285"/>
      <c r="M20" s="284">
        <v>2</v>
      </c>
      <c r="N20" s="285"/>
      <c r="O20" s="287"/>
      <c r="P20" s="285"/>
      <c r="Q20" s="285"/>
      <c r="R20" s="285"/>
      <c r="S20" s="285"/>
      <c r="T20" s="285"/>
      <c r="U20" s="285"/>
      <c r="V20" s="285"/>
      <c r="W20" s="285"/>
      <c r="X20" s="285"/>
      <c r="Y20" s="285"/>
      <c r="Z20" s="287"/>
      <c r="AA20" s="274"/>
    </row>
    <row r="21" spans="1:28" ht="8.1" customHeight="1">
      <c r="A21" s="269"/>
      <c r="B21" s="283" t="s">
        <v>564</v>
      </c>
      <c r="C21" s="284">
        <f t="shared" si="0"/>
        <v>32</v>
      </c>
      <c r="D21" s="288">
        <f>SUM(I21)</f>
        <v>32</v>
      </c>
      <c r="E21" s="285"/>
      <c r="F21" s="285"/>
      <c r="G21" s="286">
        <f>SUM(I21)</f>
        <v>32</v>
      </c>
      <c r="H21" s="285"/>
      <c r="I21" s="284">
        <v>32</v>
      </c>
      <c r="J21" s="285"/>
      <c r="K21" s="287"/>
      <c r="L21" s="285"/>
      <c r="M21" s="285"/>
      <c r="N21" s="285"/>
      <c r="O21" s="287"/>
      <c r="P21" s="285"/>
      <c r="Q21" s="285"/>
      <c r="R21" s="285"/>
      <c r="S21" s="285"/>
      <c r="T21" s="285"/>
      <c r="U21" s="285"/>
      <c r="V21" s="285"/>
      <c r="W21" s="285"/>
      <c r="X21" s="285"/>
      <c r="Y21" s="285"/>
      <c r="Z21" s="287"/>
      <c r="AA21" s="274"/>
    </row>
    <row r="22" spans="1:28" ht="8.1" customHeight="1">
      <c r="A22" s="269"/>
      <c r="B22" s="283" t="s">
        <v>565</v>
      </c>
      <c r="C22" s="284">
        <f t="shared" si="0"/>
        <v>4</v>
      </c>
      <c r="D22" s="288">
        <f>SUM(I22)</f>
        <v>4</v>
      </c>
      <c r="E22" s="285"/>
      <c r="F22" s="285"/>
      <c r="G22" s="286">
        <f>SUM(I22)</f>
        <v>4</v>
      </c>
      <c r="H22" s="285"/>
      <c r="I22" s="284">
        <v>4</v>
      </c>
      <c r="J22" s="285"/>
      <c r="K22" s="287"/>
      <c r="L22" s="285"/>
      <c r="M22" s="285"/>
      <c r="N22" s="285"/>
      <c r="O22" s="287"/>
      <c r="P22" s="285"/>
      <c r="Q22" s="285"/>
      <c r="R22" s="285"/>
      <c r="S22" s="285"/>
      <c r="T22" s="285"/>
      <c r="U22" s="285"/>
      <c r="V22" s="285"/>
      <c r="W22" s="285"/>
      <c r="X22" s="285"/>
      <c r="Y22" s="285"/>
      <c r="Z22" s="287"/>
      <c r="AA22" s="274"/>
    </row>
    <row r="23" spans="1:28" ht="8.1" customHeight="1">
      <c r="A23" s="269"/>
      <c r="B23" s="283" t="s">
        <v>563</v>
      </c>
      <c r="C23" s="284">
        <f t="shared" si="0"/>
        <v>6</v>
      </c>
      <c r="D23" s="288">
        <f>SUM(I23)</f>
        <v>3</v>
      </c>
      <c r="E23" s="284">
        <f>SUM(M23+Q23+U23+Y23)</f>
        <v>3</v>
      </c>
      <c r="F23" s="285"/>
      <c r="G23" s="286">
        <f>SUM(I23)</f>
        <v>3</v>
      </c>
      <c r="H23" s="285"/>
      <c r="I23" s="284">
        <v>3</v>
      </c>
      <c r="J23" s="285"/>
      <c r="K23" s="286">
        <f>SUM(M23:N23)</f>
        <v>2</v>
      </c>
      <c r="L23" s="285"/>
      <c r="M23" s="284">
        <v>2</v>
      </c>
      <c r="N23" s="285"/>
      <c r="O23" s="286">
        <f>SUM(Q23:R23)</f>
        <v>1</v>
      </c>
      <c r="P23" s="285"/>
      <c r="Q23" s="284">
        <v>1</v>
      </c>
      <c r="R23" s="285"/>
      <c r="S23" s="285"/>
      <c r="T23" s="285"/>
      <c r="U23" s="285"/>
      <c r="V23" s="285"/>
      <c r="W23" s="285"/>
      <c r="X23" s="285"/>
      <c r="Y23" s="285"/>
      <c r="Z23" s="287"/>
      <c r="AA23" s="274"/>
    </row>
    <row r="24" spans="1:28" ht="8.1" customHeight="1">
      <c r="A24" s="269"/>
      <c r="B24" s="283" t="s">
        <v>566</v>
      </c>
      <c r="C24" s="284">
        <f t="shared" si="0"/>
        <v>44</v>
      </c>
      <c r="D24" s="288">
        <f>SUM(I24)</f>
        <v>44</v>
      </c>
      <c r="E24" s="285"/>
      <c r="F24" s="285"/>
      <c r="G24" s="286">
        <f>SUM(I24)</f>
        <v>44</v>
      </c>
      <c r="H24" s="285"/>
      <c r="I24" s="284">
        <v>44</v>
      </c>
      <c r="J24" s="285"/>
      <c r="K24" s="287"/>
      <c r="L24" s="285"/>
      <c r="M24" s="285"/>
      <c r="N24" s="285"/>
      <c r="O24" s="287"/>
      <c r="P24" s="285"/>
      <c r="Q24" s="285"/>
      <c r="R24" s="285"/>
      <c r="S24" s="285"/>
      <c r="T24" s="285"/>
      <c r="U24" s="285"/>
      <c r="V24" s="285"/>
      <c r="W24" s="285"/>
      <c r="X24" s="285"/>
      <c r="Y24" s="285"/>
      <c r="Z24" s="287"/>
      <c r="AA24" s="274"/>
    </row>
    <row r="25" spans="1:28" ht="8.1" customHeight="1">
      <c r="A25" s="269"/>
      <c r="B25" s="283" t="s">
        <v>567</v>
      </c>
      <c r="C25" s="284">
        <f t="shared" si="0"/>
        <v>16</v>
      </c>
      <c r="D25" s="288"/>
      <c r="E25" s="284">
        <f>SUM(M25+Q25+U25+Y25)</f>
        <v>16</v>
      </c>
      <c r="F25" s="285"/>
      <c r="G25" s="287"/>
      <c r="H25" s="285"/>
      <c r="I25" s="285"/>
      <c r="J25" s="285"/>
      <c r="K25" s="286">
        <f>SUM(M25:N25)</f>
        <v>16</v>
      </c>
      <c r="L25" s="285"/>
      <c r="M25" s="284">
        <v>16</v>
      </c>
      <c r="N25" s="285"/>
      <c r="O25" s="287"/>
      <c r="P25" s="285"/>
      <c r="Q25" s="285"/>
      <c r="R25" s="285"/>
      <c r="S25" s="285"/>
      <c r="T25" s="285"/>
      <c r="U25" s="285"/>
      <c r="V25" s="285"/>
      <c r="W25" s="285"/>
      <c r="X25" s="285"/>
      <c r="Y25" s="285"/>
      <c r="Z25" s="287"/>
      <c r="AA25" s="274"/>
    </row>
    <row r="26" spans="1:28" ht="9" customHeight="1">
      <c r="A26" s="269"/>
      <c r="B26" s="283" t="s">
        <v>568</v>
      </c>
      <c r="C26" s="284">
        <f t="shared" si="0"/>
        <v>7</v>
      </c>
      <c r="D26" s="288">
        <f>SUM(I26)</f>
        <v>2</v>
      </c>
      <c r="E26" s="284">
        <f>SUM(M26+Q26+U26+Y26)</f>
        <v>5</v>
      </c>
      <c r="F26" s="285"/>
      <c r="G26" s="286">
        <f>SUM(I26)</f>
        <v>2</v>
      </c>
      <c r="H26" s="285"/>
      <c r="I26" s="284">
        <v>2</v>
      </c>
      <c r="J26" s="285"/>
      <c r="K26" s="286">
        <f>SUM(M26:N26)</f>
        <v>5</v>
      </c>
      <c r="L26" s="285"/>
      <c r="M26" s="284">
        <v>5</v>
      </c>
      <c r="N26" s="285"/>
      <c r="O26" s="287"/>
      <c r="P26" s="285"/>
      <c r="Q26" s="285"/>
      <c r="R26" s="285"/>
      <c r="S26" s="285"/>
      <c r="T26" s="285"/>
      <c r="U26" s="285"/>
      <c r="V26" s="285"/>
      <c r="W26" s="285"/>
      <c r="X26" s="285"/>
      <c r="Y26" s="285"/>
      <c r="Z26" s="287"/>
      <c r="AA26" s="274"/>
    </row>
    <row r="27" spans="1:28" ht="8.1" customHeight="1">
      <c r="A27" s="269"/>
      <c r="B27" s="283" t="s">
        <v>569</v>
      </c>
      <c r="C27" s="284">
        <f t="shared" si="0"/>
        <v>24</v>
      </c>
      <c r="D27" s="288">
        <f>SUM(I27)</f>
        <v>24</v>
      </c>
      <c r="E27" s="285"/>
      <c r="F27" s="288"/>
      <c r="G27" s="286">
        <f>SUM(I27)</f>
        <v>24</v>
      </c>
      <c r="H27" s="285"/>
      <c r="I27" s="284">
        <v>24</v>
      </c>
      <c r="J27" s="285"/>
      <c r="K27" s="287"/>
      <c r="L27" s="285"/>
      <c r="M27" s="285"/>
      <c r="N27" s="285"/>
      <c r="O27" s="287"/>
      <c r="P27" s="285"/>
      <c r="Q27" s="285"/>
      <c r="R27" s="285"/>
      <c r="S27" s="285"/>
      <c r="T27" s="285"/>
      <c r="U27" s="285"/>
      <c r="V27" s="285"/>
      <c r="W27" s="285"/>
      <c r="X27" s="285"/>
      <c r="Y27" s="285"/>
      <c r="Z27" s="287"/>
      <c r="AA27" s="274"/>
    </row>
    <row r="28" spans="1:28" ht="9" customHeight="1">
      <c r="A28" s="269"/>
      <c r="B28" s="283" t="s">
        <v>570</v>
      </c>
      <c r="C28" s="284">
        <f t="shared" si="0"/>
        <v>16</v>
      </c>
      <c r="D28" s="288">
        <f>SUM(I28)</f>
        <v>6</v>
      </c>
      <c r="E28" s="284">
        <f>SUM(M28+Q28+U28+Y28)</f>
        <v>10</v>
      </c>
      <c r="F28" s="285"/>
      <c r="G28" s="286">
        <f>SUM(I28)</f>
        <v>6</v>
      </c>
      <c r="H28" s="285"/>
      <c r="I28" s="284">
        <v>6</v>
      </c>
      <c r="J28" s="285"/>
      <c r="K28" s="286">
        <f>SUM(M28:N28)</f>
        <v>10</v>
      </c>
      <c r="L28" s="285"/>
      <c r="M28" s="284">
        <v>10</v>
      </c>
      <c r="N28" s="285"/>
      <c r="O28" s="287"/>
      <c r="P28" s="285"/>
      <c r="Q28" s="285"/>
      <c r="R28" s="285"/>
      <c r="S28" s="285"/>
      <c r="T28" s="285"/>
      <c r="U28" s="285"/>
      <c r="V28" s="285"/>
      <c r="W28" s="285"/>
      <c r="X28" s="285"/>
      <c r="Y28" s="285"/>
      <c r="Z28" s="287"/>
      <c r="AA28" s="274"/>
    </row>
    <row r="29" spans="1:28" ht="10.5" hidden="1" customHeight="1">
      <c r="A29" s="269"/>
      <c r="B29" s="285"/>
      <c r="C29" s="285"/>
      <c r="D29" s="285"/>
      <c r="E29" s="285"/>
      <c r="F29" s="285"/>
      <c r="G29" s="287"/>
      <c r="H29" s="285"/>
      <c r="I29" s="285"/>
      <c r="J29" s="285"/>
      <c r="K29" s="287"/>
      <c r="L29" s="285"/>
      <c r="M29" s="285"/>
      <c r="N29" s="285"/>
      <c r="O29" s="287"/>
      <c r="P29" s="285"/>
      <c r="Q29" s="285"/>
      <c r="R29" s="285"/>
      <c r="S29" s="285"/>
      <c r="T29" s="285"/>
      <c r="U29" s="285"/>
      <c r="V29" s="285"/>
      <c r="W29" s="285"/>
      <c r="X29" s="285"/>
      <c r="Y29" s="285"/>
      <c r="Z29" s="287"/>
      <c r="AA29" s="274"/>
    </row>
    <row r="30" spans="1:28" ht="9" customHeight="1">
      <c r="A30" s="269"/>
      <c r="B30" s="278" t="s">
        <v>401</v>
      </c>
      <c r="C30" s="279">
        <f>SUM(C31:C38)</f>
        <v>74</v>
      </c>
      <c r="D30" s="279">
        <f>SUM(D31:D38)</f>
        <v>51</v>
      </c>
      <c r="E30" s="279">
        <f>SUM(E31:E38)</f>
        <v>23</v>
      </c>
      <c r="F30" s="281"/>
      <c r="G30" s="282">
        <f>SUM(G31:G38)</f>
        <v>51</v>
      </c>
      <c r="H30" s="281"/>
      <c r="I30" s="279">
        <f>SUM(I31:I38)</f>
        <v>51</v>
      </c>
      <c r="J30" s="285"/>
      <c r="K30" s="286">
        <f>SUM(K31:K37)</f>
        <v>9</v>
      </c>
      <c r="L30" s="285"/>
      <c r="M30" s="284">
        <f>SUM(M31:M37)</f>
        <v>9</v>
      </c>
      <c r="N30" s="285"/>
      <c r="O30" s="286">
        <f>SUM(O31:O37)</f>
        <v>9</v>
      </c>
      <c r="P30" s="285"/>
      <c r="Q30" s="284">
        <f>SUM(Q31:Q37)</f>
        <v>9</v>
      </c>
      <c r="R30" s="285"/>
      <c r="S30" s="284">
        <f>SUM(S31:S38)</f>
        <v>5</v>
      </c>
      <c r="T30" s="285"/>
      <c r="U30" s="284">
        <f>SUM(U31:U38)</f>
        <v>5</v>
      </c>
      <c r="V30" s="285"/>
      <c r="W30" s="285"/>
      <c r="X30" s="285"/>
      <c r="Y30" s="285"/>
      <c r="Z30" s="287"/>
      <c r="AA30" s="274"/>
    </row>
    <row r="31" spans="1:28" ht="9" customHeight="1">
      <c r="A31" s="269"/>
      <c r="B31" s="283" t="s">
        <v>571</v>
      </c>
      <c r="C31" s="284">
        <f t="shared" ref="C31:C38" si="1">SUM(D31:F31)</f>
        <v>7</v>
      </c>
      <c r="D31" s="288">
        <f t="shared" ref="D31:D38" si="2">SUM(I31)</f>
        <v>2</v>
      </c>
      <c r="E31" s="284">
        <f>SUM(M31+Q31+U31+Y31)</f>
        <v>5</v>
      </c>
      <c r="F31" s="285"/>
      <c r="G31" s="286">
        <f t="shared" ref="G31:G38" si="3">SUM(I31)</f>
        <v>2</v>
      </c>
      <c r="H31" s="285"/>
      <c r="I31" s="284">
        <v>2</v>
      </c>
      <c r="J31" s="285"/>
      <c r="K31" s="286">
        <f>SUM(M31:N31)</f>
        <v>2</v>
      </c>
      <c r="L31" s="285"/>
      <c r="M31" s="284">
        <v>2</v>
      </c>
      <c r="N31" s="285"/>
      <c r="O31" s="286">
        <f>SUM(Q31:R31)</f>
        <v>3</v>
      </c>
      <c r="P31" s="285"/>
      <c r="Q31" s="284">
        <v>3</v>
      </c>
      <c r="R31" s="285"/>
      <c r="S31" s="285"/>
      <c r="T31" s="285"/>
      <c r="U31" s="285"/>
      <c r="V31" s="285"/>
      <c r="W31" s="285"/>
      <c r="X31" s="285"/>
      <c r="Y31" s="285"/>
      <c r="Z31" s="287"/>
      <c r="AA31" s="285"/>
      <c r="AB31" s="289"/>
    </row>
    <row r="32" spans="1:28" ht="8.1" customHeight="1">
      <c r="A32" s="269"/>
      <c r="B32" s="283" t="s">
        <v>572</v>
      </c>
      <c r="C32" s="284">
        <f t="shared" si="1"/>
        <v>6</v>
      </c>
      <c r="D32" s="288">
        <f t="shared" si="2"/>
        <v>6</v>
      </c>
      <c r="E32" s="285"/>
      <c r="F32" s="285"/>
      <c r="G32" s="286">
        <f t="shared" si="3"/>
        <v>6</v>
      </c>
      <c r="H32" s="285"/>
      <c r="I32" s="284">
        <v>6</v>
      </c>
      <c r="J32" s="285"/>
      <c r="K32" s="287"/>
      <c r="L32" s="285"/>
      <c r="M32" s="285"/>
      <c r="N32" s="285"/>
      <c r="O32" s="287"/>
      <c r="P32" s="285"/>
      <c r="Q32" s="285"/>
      <c r="R32" s="285"/>
      <c r="S32" s="285"/>
      <c r="T32" s="285"/>
      <c r="U32" s="285"/>
      <c r="V32" s="285"/>
      <c r="W32" s="285"/>
      <c r="X32" s="285"/>
      <c r="Y32" s="285"/>
      <c r="Z32" s="287"/>
      <c r="AA32" s="285"/>
      <c r="AB32" s="289"/>
    </row>
    <row r="33" spans="1:28" ht="8.1" customHeight="1">
      <c r="A33" s="269"/>
      <c r="B33" s="283" t="s">
        <v>573</v>
      </c>
      <c r="C33" s="284">
        <f t="shared" si="1"/>
        <v>6</v>
      </c>
      <c r="D33" s="288">
        <f t="shared" si="2"/>
        <v>2</v>
      </c>
      <c r="E33" s="284">
        <f>SUM(M33+Q33+U33+Y33)</f>
        <v>4</v>
      </c>
      <c r="F33" s="285"/>
      <c r="G33" s="286">
        <f t="shared" si="3"/>
        <v>2</v>
      </c>
      <c r="H33" s="285"/>
      <c r="I33" s="284">
        <v>2</v>
      </c>
      <c r="J33" s="285"/>
      <c r="K33" s="286">
        <f>SUM(M33:N33)</f>
        <v>2</v>
      </c>
      <c r="L33" s="285"/>
      <c r="M33" s="284">
        <v>2</v>
      </c>
      <c r="N33" s="285"/>
      <c r="O33" s="286">
        <f>SUM(Q33:R33)</f>
        <v>1</v>
      </c>
      <c r="P33" s="285"/>
      <c r="Q33" s="284">
        <v>1</v>
      </c>
      <c r="R33" s="285"/>
      <c r="S33" s="284">
        <f>SUM(U33:V33)</f>
        <v>1</v>
      </c>
      <c r="T33" s="285"/>
      <c r="U33" s="284">
        <v>1</v>
      </c>
      <c r="V33" s="285"/>
      <c r="W33" s="285"/>
      <c r="X33" s="285"/>
      <c r="Y33" s="285"/>
      <c r="Z33" s="287"/>
      <c r="AA33" s="285"/>
      <c r="AB33" s="289"/>
    </row>
    <row r="34" spans="1:28" ht="8.1" customHeight="1">
      <c r="A34" s="269"/>
      <c r="B34" s="283" t="s">
        <v>567</v>
      </c>
      <c r="C34" s="284">
        <f t="shared" si="1"/>
        <v>31</v>
      </c>
      <c r="D34" s="288">
        <f t="shared" si="2"/>
        <v>31</v>
      </c>
      <c r="E34" s="285"/>
      <c r="F34" s="285"/>
      <c r="G34" s="286">
        <f t="shared" si="3"/>
        <v>31</v>
      </c>
      <c r="H34" s="285"/>
      <c r="I34" s="284">
        <v>31</v>
      </c>
      <c r="J34" s="285"/>
      <c r="K34" s="287"/>
      <c r="L34" s="285"/>
      <c r="M34" s="285"/>
      <c r="N34" s="285"/>
      <c r="O34" s="287"/>
      <c r="P34" s="285"/>
      <c r="Q34" s="285"/>
      <c r="R34" s="285"/>
      <c r="S34" s="285"/>
      <c r="T34" s="285"/>
      <c r="U34" s="285"/>
      <c r="V34" s="285"/>
      <c r="W34" s="285"/>
      <c r="X34" s="285"/>
      <c r="Y34" s="285"/>
      <c r="Z34" s="287"/>
      <c r="AA34" s="285"/>
      <c r="AB34" s="289"/>
    </row>
    <row r="35" spans="1:28" ht="9" customHeight="1">
      <c r="A35" s="269"/>
      <c r="B35" s="283" t="s">
        <v>574</v>
      </c>
      <c r="C35" s="284">
        <f t="shared" si="1"/>
        <v>7</v>
      </c>
      <c r="D35" s="288">
        <f t="shared" si="2"/>
        <v>2</v>
      </c>
      <c r="E35" s="284">
        <f>SUM(M35+Q35+U35+Y35)</f>
        <v>5</v>
      </c>
      <c r="F35" s="285"/>
      <c r="G35" s="286">
        <f t="shared" si="3"/>
        <v>2</v>
      </c>
      <c r="H35" s="285"/>
      <c r="I35" s="284">
        <v>2</v>
      </c>
      <c r="J35" s="285"/>
      <c r="K35" s="286">
        <f>SUM(M35:N35)</f>
        <v>1</v>
      </c>
      <c r="L35" s="285"/>
      <c r="M35" s="284">
        <v>1</v>
      </c>
      <c r="N35" s="285"/>
      <c r="O35" s="286">
        <f>SUM(Q35:R35)</f>
        <v>2</v>
      </c>
      <c r="P35" s="285"/>
      <c r="Q35" s="284">
        <v>2</v>
      </c>
      <c r="R35" s="285"/>
      <c r="S35" s="284">
        <f>SUM(U35:V35)</f>
        <v>2</v>
      </c>
      <c r="T35" s="285"/>
      <c r="U35" s="284">
        <v>2</v>
      </c>
      <c r="V35" s="285"/>
      <c r="W35" s="285"/>
      <c r="X35" s="285"/>
      <c r="Y35" s="285"/>
      <c r="Z35" s="287"/>
      <c r="AA35" s="285"/>
      <c r="AB35" s="289"/>
    </row>
    <row r="36" spans="1:28" ht="9" customHeight="1">
      <c r="A36" s="269"/>
      <c r="B36" s="283" t="s">
        <v>575</v>
      </c>
      <c r="C36" s="284">
        <f t="shared" si="1"/>
        <v>7</v>
      </c>
      <c r="D36" s="288">
        <f t="shared" si="2"/>
        <v>2</v>
      </c>
      <c r="E36" s="284">
        <f>SUM(M36+Q36+U36+Y36)</f>
        <v>5</v>
      </c>
      <c r="F36" s="285"/>
      <c r="G36" s="286">
        <f t="shared" si="3"/>
        <v>2</v>
      </c>
      <c r="H36" s="285"/>
      <c r="I36" s="284">
        <v>2</v>
      </c>
      <c r="J36" s="285"/>
      <c r="K36" s="286">
        <f>SUM(M36:N36)</f>
        <v>2</v>
      </c>
      <c r="L36" s="285"/>
      <c r="M36" s="284">
        <v>2</v>
      </c>
      <c r="N36" s="285"/>
      <c r="O36" s="286">
        <f>SUM(Q36:R36)</f>
        <v>1</v>
      </c>
      <c r="P36" s="285"/>
      <c r="Q36" s="284">
        <v>1</v>
      </c>
      <c r="R36" s="285"/>
      <c r="S36" s="284">
        <f>SUM(U36:V36)</f>
        <v>2</v>
      </c>
      <c r="T36" s="285"/>
      <c r="U36" s="284">
        <v>2</v>
      </c>
      <c r="V36" s="285"/>
      <c r="W36" s="285"/>
      <c r="X36" s="285"/>
      <c r="Y36" s="285"/>
      <c r="Z36" s="287"/>
      <c r="AA36" s="285"/>
      <c r="AB36" s="289"/>
    </row>
    <row r="37" spans="1:28" ht="8.1" customHeight="1">
      <c r="A37" s="269"/>
      <c r="B37" s="283" t="s">
        <v>576</v>
      </c>
      <c r="C37" s="284">
        <f t="shared" si="1"/>
        <v>6</v>
      </c>
      <c r="D37" s="288">
        <f t="shared" si="2"/>
        <v>2</v>
      </c>
      <c r="E37" s="284">
        <f>SUM(M37+Q37+U37+Y37)</f>
        <v>4</v>
      </c>
      <c r="F37" s="285"/>
      <c r="G37" s="286">
        <f t="shared" si="3"/>
        <v>2</v>
      </c>
      <c r="H37" s="285"/>
      <c r="I37" s="284">
        <v>2</v>
      </c>
      <c r="J37" s="285"/>
      <c r="K37" s="286">
        <f>SUM(M37:N37)</f>
        <v>2</v>
      </c>
      <c r="L37" s="285"/>
      <c r="M37" s="284">
        <v>2</v>
      </c>
      <c r="N37" s="285"/>
      <c r="O37" s="286">
        <f>SUM(Q37:R37)</f>
        <v>2</v>
      </c>
      <c r="P37" s="285"/>
      <c r="Q37" s="284">
        <v>2</v>
      </c>
      <c r="R37" s="285"/>
      <c r="S37" s="285"/>
      <c r="T37" s="285"/>
      <c r="U37" s="285"/>
      <c r="V37" s="285"/>
      <c r="W37" s="285"/>
      <c r="X37" s="285"/>
      <c r="Y37" s="285"/>
      <c r="Z37" s="287"/>
      <c r="AA37" s="285"/>
      <c r="AB37" s="289"/>
    </row>
    <row r="38" spans="1:28" ht="9" customHeight="1">
      <c r="A38" s="269"/>
      <c r="B38" s="283" t="s">
        <v>577</v>
      </c>
      <c r="C38" s="284">
        <f t="shared" si="1"/>
        <v>4</v>
      </c>
      <c r="D38" s="288">
        <f t="shared" si="2"/>
        <v>4</v>
      </c>
      <c r="E38" s="285"/>
      <c r="F38" s="285"/>
      <c r="G38" s="286">
        <f t="shared" si="3"/>
        <v>4</v>
      </c>
      <c r="H38" s="285"/>
      <c r="I38" s="288">
        <v>4</v>
      </c>
      <c r="J38" s="285"/>
      <c r="K38" s="287"/>
      <c r="L38" s="285"/>
      <c r="M38" s="285"/>
      <c r="N38" s="285"/>
      <c r="O38" s="287"/>
      <c r="P38" s="285"/>
      <c r="Q38" s="285"/>
      <c r="R38" s="285"/>
      <c r="S38" s="285"/>
      <c r="T38" s="285"/>
      <c r="U38" s="285"/>
      <c r="V38" s="285"/>
      <c r="W38" s="285"/>
      <c r="X38" s="285"/>
      <c r="Y38" s="285"/>
      <c r="Z38" s="287"/>
      <c r="AA38" s="285"/>
      <c r="AB38" s="289"/>
    </row>
    <row r="39" spans="1:28" ht="10.5" hidden="1" customHeight="1">
      <c r="A39" s="269"/>
      <c r="B39" s="274"/>
      <c r="C39" s="274"/>
      <c r="D39" s="274"/>
      <c r="E39" s="274"/>
      <c r="F39" s="274"/>
      <c r="G39" s="277"/>
      <c r="H39" s="274"/>
      <c r="I39" s="274"/>
      <c r="J39" s="274"/>
      <c r="K39" s="277"/>
      <c r="L39" s="274"/>
      <c r="M39" s="274"/>
      <c r="N39" s="274"/>
      <c r="O39" s="277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87"/>
      <c r="AA39" s="274"/>
    </row>
    <row r="40" spans="1:28" ht="9.9499999999999993" customHeight="1">
      <c r="A40" s="269"/>
      <c r="B40" s="270" t="s">
        <v>435</v>
      </c>
      <c r="C40" s="271">
        <f>SUM(C42+C43+C46+C52+C56+C57+C62+C63+C68+C69+C70+C71+C72)</f>
        <v>7924</v>
      </c>
      <c r="D40" s="271">
        <f>SUM(D42+D43+D46+D52+D56+D57+D62+D63+D68+D69+D70+D71+D72)</f>
        <v>2451</v>
      </c>
      <c r="E40" s="271">
        <f>SUM(E42+E43+E46+E52+E56+E57+E62+E63+E68+E69+E70+E71+E72)</f>
        <v>5131</v>
      </c>
      <c r="F40" s="271">
        <f>SUM(F42+F43+F46+F52+F56+F57+F62+F63+F68+F69+F70+F71+F72)</f>
        <v>342</v>
      </c>
      <c r="G40" s="273">
        <f>SUM(G42+G43+G46+G52+G56+G57+G62+G63+G68+G69+G70+G71+G72)</f>
        <v>2550</v>
      </c>
      <c r="H40" s="272"/>
      <c r="I40" s="271">
        <f>SUM(I42+I43+I46+I52+I56+I57+I62+I63+I68+I69+I70+I71+I72)</f>
        <v>2451</v>
      </c>
      <c r="J40" s="271">
        <f>SUM(J42+J43+J46+J52+J56+J57+J62+J63+J68+J69+J70+J71+J72)</f>
        <v>99</v>
      </c>
      <c r="K40" s="273">
        <f>SUM(K42+K43+K46+K52+K56+K57+K62+K63+K68+K69+K70+K71+K72)</f>
        <v>1738</v>
      </c>
      <c r="L40" s="272"/>
      <c r="M40" s="271">
        <f>SUM(M42+M43+M46+M52+M56+M57+M62+M63+M68+M69+M70+M71+M72)</f>
        <v>1651</v>
      </c>
      <c r="N40" s="271">
        <f>SUM(N42+N43+N46+N52+N56+N57+N62+N63+N68+N69+N70+N71+N72)</f>
        <v>87</v>
      </c>
      <c r="O40" s="273">
        <f>SUM(O42+O43+O46+O52+O56+O57+O62+O63+O68+O69+O70+O71+O72)</f>
        <v>1534</v>
      </c>
      <c r="P40" s="272"/>
      <c r="Q40" s="271">
        <f>SUM(Q42+Q43+Q46+Q52+Q56+Q57+Q62+Q63+Q68+Q69+Q70+Q71+Q72)</f>
        <v>1484</v>
      </c>
      <c r="R40" s="271">
        <f>SUM(R42+R43+R46+R52+R56+R57+R62+R63+R68+R69+R70+R71+R72)</f>
        <v>50</v>
      </c>
      <c r="S40" s="271">
        <f>SUM(S42+S43+S46+S52+S56+S57+S62+S63+S68+S69+S70+S71+S72)</f>
        <v>1221</v>
      </c>
      <c r="T40" s="272"/>
      <c r="U40" s="271">
        <f>SUM(U42+U43+U46+U52+U56+U57+U62+U63+U68+U69+U70+U71+U72)</f>
        <v>1184</v>
      </c>
      <c r="V40" s="271">
        <f>SUM(V42+V43+V46+V52+V56+V57+V62+V63+V68+V69+V70+V71+V72)</f>
        <v>37</v>
      </c>
      <c r="W40" s="271">
        <f>SUM(W42+W43+W46+W52+W56+W57+W62+W63+W68+W69+W70+W71+W72)</f>
        <v>881</v>
      </c>
      <c r="X40" s="272"/>
      <c r="Y40" s="271">
        <f>SUM(Y42+Y43+Y46+Y52+Y56+Y57+Y62+Y63+Y68+Y69+Y70+Y71+Y72)</f>
        <v>812</v>
      </c>
      <c r="Z40" s="282">
        <f>SUM(Z42+Z43+Z46+Z52+Z56+Z57+Z62+Z63+Z68+Z69+Z70+Z71+Z72)</f>
        <v>69</v>
      </c>
      <c r="AA40" s="274"/>
    </row>
    <row r="41" spans="1:28" ht="10.5" hidden="1" customHeight="1">
      <c r="A41" s="269"/>
      <c r="B41" s="285"/>
      <c r="C41" s="285"/>
      <c r="D41" s="285"/>
      <c r="E41" s="285"/>
      <c r="F41" s="285"/>
      <c r="G41" s="287"/>
      <c r="H41" s="285"/>
      <c r="I41" s="285"/>
      <c r="J41" s="285"/>
      <c r="K41" s="287"/>
      <c r="L41" s="285"/>
      <c r="M41" s="285"/>
      <c r="N41" s="285"/>
      <c r="O41" s="287"/>
      <c r="P41" s="285"/>
      <c r="Q41" s="285"/>
      <c r="R41" s="285"/>
      <c r="S41" s="285"/>
      <c r="T41" s="285"/>
      <c r="U41" s="285"/>
      <c r="V41" s="285"/>
      <c r="W41" s="285"/>
      <c r="X41" s="285"/>
      <c r="Y41" s="285"/>
      <c r="Z41" s="287"/>
      <c r="AA41" s="274"/>
    </row>
    <row r="42" spans="1:28" ht="9" customHeight="1">
      <c r="A42" s="269"/>
      <c r="B42" s="283" t="s">
        <v>578</v>
      </c>
      <c r="C42" s="284">
        <f>SUM(D42:F42)</f>
        <v>170</v>
      </c>
      <c r="D42" s="288">
        <f>SUM(I42)</f>
        <v>71</v>
      </c>
      <c r="E42" s="284">
        <f>SUM(M42+Q42+U42+Y42)</f>
        <v>99</v>
      </c>
      <c r="F42" s="288"/>
      <c r="G42" s="290">
        <f>SUM(I42:J42)</f>
        <v>71</v>
      </c>
      <c r="H42" s="285"/>
      <c r="I42" s="288">
        <v>71</v>
      </c>
      <c r="J42" s="285"/>
      <c r="K42" s="286">
        <f>SUM(M42:N42)</f>
        <v>48</v>
      </c>
      <c r="L42" s="285"/>
      <c r="M42" s="284">
        <v>48</v>
      </c>
      <c r="N42" s="285"/>
      <c r="O42" s="286">
        <f>SUM(Q42:R42)</f>
        <v>34</v>
      </c>
      <c r="P42" s="285"/>
      <c r="Q42" s="284">
        <v>34</v>
      </c>
      <c r="R42" s="285"/>
      <c r="S42" s="284">
        <f>SUM(U42:V42)</f>
        <v>13</v>
      </c>
      <c r="T42" s="285"/>
      <c r="U42" s="284">
        <v>13</v>
      </c>
      <c r="V42" s="285"/>
      <c r="W42" s="284">
        <f>SUM(Y42:Z42)</f>
        <v>4</v>
      </c>
      <c r="X42" s="285"/>
      <c r="Y42" s="284">
        <v>4</v>
      </c>
      <c r="Z42" s="287"/>
      <c r="AA42" s="274"/>
    </row>
    <row r="43" spans="1:28" ht="9" customHeight="1">
      <c r="A43" s="269"/>
      <c r="B43" s="278" t="s">
        <v>438</v>
      </c>
      <c r="C43" s="279">
        <f>SUM(C44:C45)</f>
        <v>216</v>
      </c>
      <c r="D43" s="279">
        <f>SUM(D44:D45)</f>
        <v>115</v>
      </c>
      <c r="E43" s="279">
        <f>SUM(E44:E45)</f>
        <v>98</v>
      </c>
      <c r="F43" s="279">
        <f>SUM(F44:F45)</f>
        <v>3</v>
      </c>
      <c r="G43" s="282">
        <f>SUM(G44:G45)</f>
        <v>115</v>
      </c>
      <c r="H43" s="281"/>
      <c r="I43" s="279">
        <f>SUM(I44:I45)</f>
        <v>115</v>
      </c>
      <c r="J43" s="281"/>
      <c r="K43" s="282">
        <f>SUM(K44:K45)</f>
        <v>49</v>
      </c>
      <c r="L43" s="281"/>
      <c r="M43" s="279">
        <f>SUM(M44:M45)</f>
        <v>47</v>
      </c>
      <c r="N43" s="279">
        <f>SUM(N44:N45)</f>
        <v>2</v>
      </c>
      <c r="O43" s="282">
        <f>SUM(Q43:R43)</f>
        <v>30</v>
      </c>
      <c r="P43" s="281"/>
      <c r="Q43" s="279">
        <f>SUM(Q44:Q45)</f>
        <v>30</v>
      </c>
      <c r="R43" s="272"/>
      <c r="S43" s="279">
        <f>SUM(S44:S45)</f>
        <v>22</v>
      </c>
      <c r="T43" s="281"/>
      <c r="U43" s="279">
        <f>SUM(U44:U45)</f>
        <v>21</v>
      </c>
      <c r="V43" s="279">
        <f>SUM(V44:V45)</f>
        <v>1</v>
      </c>
      <c r="W43" s="281"/>
      <c r="X43" s="281"/>
      <c r="Y43" s="281"/>
      <c r="Z43" s="291"/>
      <c r="AA43" s="272"/>
    </row>
    <row r="44" spans="1:28" ht="9" customHeight="1">
      <c r="A44" s="269"/>
      <c r="B44" s="292" t="s">
        <v>504</v>
      </c>
      <c r="C44" s="293">
        <f>SUM(D44:F44)</f>
        <v>158</v>
      </c>
      <c r="D44" s="294">
        <f>SUM(I44)</f>
        <v>57</v>
      </c>
      <c r="E44" s="293">
        <f>SUM(M44+Q44+U44+Y44)</f>
        <v>98</v>
      </c>
      <c r="F44" s="294">
        <f>SUM(J44+N44+R44+V44+Z44)</f>
        <v>3</v>
      </c>
      <c r="G44" s="295">
        <f>SUM(I44:J44)</f>
        <v>57</v>
      </c>
      <c r="H44" s="296"/>
      <c r="I44" s="293">
        <v>57</v>
      </c>
      <c r="J44" s="296"/>
      <c r="K44" s="297">
        <f>SUM(M44:N44)</f>
        <v>49</v>
      </c>
      <c r="L44" s="296"/>
      <c r="M44" s="293">
        <v>47</v>
      </c>
      <c r="N44" s="293">
        <v>2</v>
      </c>
      <c r="O44" s="297">
        <v>30</v>
      </c>
      <c r="P44" s="296"/>
      <c r="Q44" s="293">
        <v>30</v>
      </c>
      <c r="R44" s="298"/>
      <c r="S44" s="293">
        <f>SUM(U44:V44)</f>
        <v>22</v>
      </c>
      <c r="T44" s="296"/>
      <c r="U44" s="293">
        <v>21</v>
      </c>
      <c r="V44" s="293">
        <v>1</v>
      </c>
      <c r="W44" s="296"/>
      <c r="X44" s="296"/>
      <c r="Y44" s="296"/>
      <c r="Z44" s="299"/>
      <c r="AA44" s="298"/>
    </row>
    <row r="45" spans="1:28" ht="9" customHeight="1">
      <c r="A45" s="269"/>
      <c r="B45" s="292" t="s">
        <v>505</v>
      </c>
      <c r="C45" s="293">
        <f>SUM(D45:F45)</f>
        <v>58</v>
      </c>
      <c r="D45" s="294">
        <f>SUM(I45)</f>
        <v>58</v>
      </c>
      <c r="E45" s="296"/>
      <c r="F45" s="296"/>
      <c r="G45" s="295">
        <f>SUM(I45:J45)</f>
        <v>58</v>
      </c>
      <c r="H45" s="296"/>
      <c r="I45" s="293">
        <v>58</v>
      </c>
      <c r="J45" s="296"/>
      <c r="K45" s="299"/>
      <c r="L45" s="296"/>
      <c r="M45" s="296"/>
      <c r="N45" s="296"/>
      <c r="O45" s="299"/>
      <c r="P45" s="296"/>
      <c r="Q45" s="296"/>
      <c r="R45" s="298"/>
      <c r="S45" s="296"/>
      <c r="T45" s="296"/>
      <c r="U45" s="296"/>
      <c r="V45" s="296"/>
      <c r="W45" s="296"/>
      <c r="X45" s="296"/>
      <c r="Y45" s="296"/>
      <c r="Z45" s="299"/>
      <c r="AA45" s="298"/>
    </row>
    <row r="46" spans="1:28" ht="9" customHeight="1">
      <c r="A46" s="269"/>
      <c r="B46" s="300" t="s">
        <v>579</v>
      </c>
      <c r="C46" s="301">
        <f>SUM(C47:C51)</f>
        <v>739</v>
      </c>
      <c r="D46" s="301">
        <f>SUM(D47:D51)</f>
        <v>282</v>
      </c>
      <c r="E46" s="301">
        <f>SUM(E47:E51)</f>
        <v>341</v>
      </c>
      <c r="F46" s="301">
        <f>SUM(F47:F51)</f>
        <v>116</v>
      </c>
      <c r="G46" s="302">
        <f>SUM(G47:G51)</f>
        <v>337</v>
      </c>
      <c r="H46" s="303"/>
      <c r="I46" s="301">
        <f>SUM(I47:I51)</f>
        <v>282</v>
      </c>
      <c r="J46" s="301">
        <f>SUM(J47:J51)</f>
        <v>55</v>
      </c>
      <c r="K46" s="302">
        <f>SUM(K47:K51)</f>
        <v>211</v>
      </c>
      <c r="L46" s="303"/>
      <c r="M46" s="301">
        <f>SUM(M47:M51)</f>
        <v>163</v>
      </c>
      <c r="N46" s="301">
        <f>SUM(N47:N51)</f>
        <v>48</v>
      </c>
      <c r="O46" s="302">
        <f>SUM(O47:O51)</f>
        <v>108</v>
      </c>
      <c r="P46" s="303"/>
      <c r="Q46" s="301">
        <f>SUM(Q47:Q51)</f>
        <v>96</v>
      </c>
      <c r="R46" s="301">
        <f>SUM(R47:R51)</f>
        <v>12</v>
      </c>
      <c r="S46" s="301">
        <f>SUM(S47:S51)</f>
        <v>60</v>
      </c>
      <c r="T46" s="303"/>
      <c r="U46" s="301">
        <f>SUM(U47:U51)</f>
        <v>59</v>
      </c>
      <c r="V46" s="301">
        <f>SUM(V47:V51)</f>
        <v>1</v>
      </c>
      <c r="W46" s="301">
        <f>SUM(W47:W51)</f>
        <v>23</v>
      </c>
      <c r="X46" s="303"/>
      <c r="Y46" s="301">
        <f>SUM(Y47:Y51)</f>
        <v>23</v>
      </c>
      <c r="Z46" s="304"/>
      <c r="AA46" s="305"/>
    </row>
    <row r="47" spans="1:28" ht="9" customHeight="1">
      <c r="A47" s="269"/>
      <c r="B47" s="292" t="s">
        <v>506</v>
      </c>
      <c r="C47" s="293">
        <f>SUM(D47:F47)</f>
        <v>131</v>
      </c>
      <c r="D47" s="294">
        <f>SUM(I47)</f>
        <v>72</v>
      </c>
      <c r="E47" s="293">
        <f>SUM(M47+Q47+U47+Y47)</f>
        <v>47</v>
      </c>
      <c r="F47" s="294">
        <f>SUM(J47+N47+R47+V47+Z47)</f>
        <v>12</v>
      </c>
      <c r="G47" s="297">
        <f>SUM(I47:J47)</f>
        <v>79</v>
      </c>
      <c r="H47" s="296"/>
      <c r="I47" s="293">
        <v>72</v>
      </c>
      <c r="J47" s="293">
        <v>7</v>
      </c>
      <c r="K47" s="297">
        <f>SUM(M47:N47)</f>
        <v>37</v>
      </c>
      <c r="L47" s="296"/>
      <c r="M47" s="293">
        <v>32</v>
      </c>
      <c r="N47" s="293">
        <v>5</v>
      </c>
      <c r="O47" s="297">
        <f>SUM(Q47:R47)</f>
        <v>10</v>
      </c>
      <c r="P47" s="296"/>
      <c r="Q47" s="293">
        <v>10</v>
      </c>
      <c r="R47" s="298"/>
      <c r="S47" s="293">
        <f>SUM(U47:V47)</f>
        <v>5</v>
      </c>
      <c r="T47" s="296"/>
      <c r="U47" s="293">
        <v>5</v>
      </c>
      <c r="V47" s="296"/>
      <c r="W47" s="296"/>
      <c r="X47" s="296"/>
      <c r="Y47" s="296"/>
      <c r="Z47" s="299"/>
      <c r="AA47" s="298"/>
    </row>
    <row r="48" spans="1:28" ht="9" customHeight="1">
      <c r="A48" s="269"/>
      <c r="B48" s="292" t="s">
        <v>507</v>
      </c>
      <c r="C48" s="293">
        <f>SUM(D48:F48)</f>
        <v>142</v>
      </c>
      <c r="D48" s="294">
        <f>SUM(I48)</f>
        <v>44</v>
      </c>
      <c r="E48" s="293">
        <f>SUM(M48+Q48+U48+Y48)</f>
        <v>76</v>
      </c>
      <c r="F48" s="294">
        <f>SUM(J48+N48+R48+V48+Z48)</f>
        <v>22</v>
      </c>
      <c r="G48" s="297">
        <f>SUM(I48:J48)</f>
        <v>58</v>
      </c>
      <c r="H48" s="296"/>
      <c r="I48" s="293">
        <v>44</v>
      </c>
      <c r="J48" s="293">
        <v>14</v>
      </c>
      <c r="K48" s="297">
        <f>SUM(M48:N48)</f>
        <v>42</v>
      </c>
      <c r="L48" s="296"/>
      <c r="M48" s="293">
        <v>35</v>
      </c>
      <c r="N48" s="293">
        <v>7</v>
      </c>
      <c r="O48" s="297">
        <f>SUM(Q48:R48)</f>
        <v>21</v>
      </c>
      <c r="P48" s="296"/>
      <c r="Q48" s="293">
        <v>21</v>
      </c>
      <c r="R48" s="296"/>
      <c r="S48" s="293">
        <f>SUM(U48:V48)</f>
        <v>10</v>
      </c>
      <c r="T48" s="296"/>
      <c r="U48" s="293">
        <v>9</v>
      </c>
      <c r="V48" s="293">
        <v>1</v>
      </c>
      <c r="W48" s="293">
        <f>SUM(Y48:Z48)</f>
        <v>11</v>
      </c>
      <c r="X48" s="296"/>
      <c r="Y48" s="293">
        <v>11</v>
      </c>
      <c r="Z48" s="299"/>
      <c r="AA48" s="298"/>
    </row>
    <row r="49" spans="1:27" ht="9" customHeight="1">
      <c r="A49" s="269"/>
      <c r="B49" s="292" t="s">
        <v>508</v>
      </c>
      <c r="C49" s="293">
        <f>SUM(D49:F49)</f>
        <v>117</v>
      </c>
      <c r="D49" s="294">
        <f>SUM(I49)</f>
        <v>42</v>
      </c>
      <c r="E49" s="293">
        <f>SUM(M49+Q49+U49+Y49)</f>
        <v>60</v>
      </c>
      <c r="F49" s="294">
        <f>SUM(J49+N49+R49+V49+Z49)</f>
        <v>15</v>
      </c>
      <c r="G49" s="297">
        <f>SUM(I49:J49)</f>
        <v>51</v>
      </c>
      <c r="H49" s="296"/>
      <c r="I49" s="293">
        <v>42</v>
      </c>
      <c r="J49" s="293">
        <v>9</v>
      </c>
      <c r="K49" s="297">
        <f>SUM(M49:N49)</f>
        <v>31</v>
      </c>
      <c r="L49" s="296"/>
      <c r="M49" s="293">
        <v>26</v>
      </c>
      <c r="N49" s="293">
        <v>5</v>
      </c>
      <c r="O49" s="297">
        <f>SUM(Q49:R49)</f>
        <v>18</v>
      </c>
      <c r="P49" s="296"/>
      <c r="Q49" s="293">
        <v>17</v>
      </c>
      <c r="R49" s="293">
        <v>1</v>
      </c>
      <c r="S49" s="293">
        <f>SUM(U49:V49)</f>
        <v>9</v>
      </c>
      <c r="T49" s="296"/>
      <c r="U49" s="293">
        <v>9</v>
      </c>
      <c r="V49" s="296"/>
      <c r="W49" s="293">
        <f>SUM(Y49:Z49)</f>
        <v>8</v>
      </c>
      <c r="X49" s="296"/>
      <c r="Y49" s="293">
        <v>8</v>
      </c>
      <c r="Z49" s="299"/>
      <c r="AA49" s="298"/>
    </row>
    <row r="50" spans="1:27" ht="9" customHeight="1">
      <c r="A50" s="269"/>
      <c r="B50" s="292" t="s">
        <v>509</v>
      </c>
      <c r="C50" s="293">
        <f>SUM(D50:F50)</f>
        <v>298</v>
      </c>
      <c r="D50" s="294">
        <f>SUM(I50)</f>
        <v>105</v>
      </c>
      <c r="E50" s="293">
        <f>SUM(M50+Q50+U50+Y50)</f>
        <v>132</v>
      </c>
      <c r="F50" s="294">
        <f>SUM(J50+N50+R50+V50+Z50)</f>
        <v>61</v>
      </c>
      <c r="G50" s="297">
        <f>SUM(I50:J50)</f>
        <v>127</v>
      </c>
      <c r="H50" s="296"/>
      <c r="I50" s="293">
        <v>105</v>
      </c>
      <c r="J50" s="293">
        <v>22</v>
      </c>
      <c r="K50" s="297">
        <f>SUM(M50:N50)</f>
        <v>85</v>
      </c>
      <c r="L50" s="296"/>
      <c r="M50" s="293">
        <v>57</v>
      </c>
      <c r="N50" s="293">
        <v>28</v>
      </c>
      <c r="O50" s="297">
        <f>SUM(Q50:R50)</f>
        <v>53</v>
      </c>
      <c r="P50" s="296"/>
      <c r="Q50" s="293">
        <v>42</v>
      </c>
      <c r="R50" s="293">
        <v>11</v>
      </c>
      <c r="S50" s="293">
        <f>SUM(U50:V50)</f>
        <v>33</v>
      </c>
      <c r="T50" s="296"/>
      <c r="U50" s="293">
        <v>33</v>
      </c>
      <c r="V50" s="296"/>
      <c r="W50" s="296"/>
      <c r="X50" s="296"/>
      <c r="Y50" s="296"/>
      <c r="Z50" s="299"/>
      <c r="AA50" s="298"/>
    </row>
    <row r="51" spans="1:27" ht="9" customHeight="1">
      <c r="A51" s="269"/>
      <c r="B51" s="292" t="s">
        <v>510</v>
      </c>
      <c r="C51" s="293">
        <f>SUM(D51:F51)</f>
        <v>51</v>
      </c>
      <c r="D51" s="294">
        <f>SUM(I51)</f>
        <v>19</v>
      </c>
      <c r="E51" s="293">
        <f>SUM(M51+Q51+U51+Y51)</f>
        <v>26</v>
      </c>
      <c r="F51" s="294">
        <f>SUM(J51+N51+R51+V51+Z51)</f>
        <v>6</v>
      </c>
      <c r="G51" s="297">
        <f>SUM(I51:J51)</f>
        <v>22</v>
      </c>
      <c r="H51" s="296"/>
      <c r="I51" s="293">
        <v>19</v>
      </c>
      <c r="J51" s="293">
        <v>3</v>
      </c>
      <c r="K51" s="297">
        <f>SUM(M51:N51)</f>
        <v>16</v>
      </c>
      <c r="L51" s="296"/>
      <c r="M51" s="293">
        <v>13</v>
      </c>
      <c r="N51" s="293">
        <v>3</v>
      </c>
      <c r="O51" s="297">
        <f>SUM(Q51:R51)</f>
        <v>6</v>
      </c>
      <c r="P51" s="296"/>
      <c r="Q51" s="293">
        <v>6</v>
      </c>
      <c r="R51" s="296"/>
      <c r="S51" s="293">
        <f>SUM(U51:V51)</f>
        <v>3</v>
      </c>
      <c r="T51" s="296"/>
      <c r="U51" s="293">
        <v>3</v>
      </c>
      <c r="V51" s="296"/>
      <c r="W51" s="293">
        <f>SUM(Y51:Z51)</f>
        <v>4</v>
      </c>
      <c r="X51" s="296"/>
      <c r="Y51" s="293">
        <v>4</v>
      </c>
      <c r="Z51" s="299"/>
      <c r="AA51" s="298"/>
    </row>
    <row r="52" spans="1:27" ht="9" customHeight="1">
      <c r="A52" s="269"/>
      <c r="B52" s="278" t="s">
        <v>580</v>
      </c>
      <c r="C52" s="279">
        <f>SUM(C53:C55)</f>
        <v>2271</v>
      </c>
      <c r="D52" s="279">
        <f>SUM(D53:D55)</f>
        <v>698</v>
      </c>
      <c r="E52" s="279">
        <f>SUM(E53:E55)</f>
        <v>1516</v>
      </c>
      <c r="F52" s="279">
        <f>SUM(F53:F55)</f>
        <v>57</v>
      </c>
      <c r="G52" s="282">
        <f>SUM(G53:G55)</f>
        <v>698</v>
      </c>
      <c r="H52" s="281"/>
      <c r="I52" s="279">
        <f>SUM(I53:I55)</f>
        <v>698</v>
      </c>
      <c r="J52" s="281"/>
      <c r="K52" s="282">
        <f>SUM(K53:K55)</f>
        <v>497</v>
      </c>
      <c r="L52" s="281"/>
      <c r="M52" s="279">
        <f>SUM(M53:M55)</f>
        <v>491</v>
      </c>
      <c r="N52" s="279">
        <f>SUM(N53:N55)</f>
        <v>6</v>
      </c>
      <c r="O52" s="282">
        <f>SUM(O53:O55)</f>
        <v>470</v>
      </c>
      <c r="P52" s="281"/>
      <c r="Q52" s="279">
        <f>SUM(Q53:Q55)</f>
        <v>467</v>
      </c>
      <c r="R52" s="279">
        <f>SUM(R53:R55)</f>
        <v>3</v>
      </c>
      <c r="S52" s="279">
        <f>SUM(S53:S55)</f>
        <v>312</v>
      </c>
      <c r="T52" s="281"/>
      <c r="U52" s="279">
        <f>SUM(U53:U55)</f>
        <v>310</v>
      </c>
      <c r="V52" s="279">
        <f>SUM(V53:V55)</f>
        <v>2</v>
      </c>
      <c r="W52" s="279">
        <f>SUM(W53:W55)</f>
        <v>294</v>
      </c>
      <c r="X52" s="281"/>
      <c r="Y52" s="279">
        <f>SUM(Y53:Y55)</f>
        <v>248</v>
      </c>
      <c r="Z52" s="282">
        <f>SUM(Z53:Z55)</f>
        <v>46</v>
      </c>
      <c r="AA52" s="274"/>
    </row>
    <row r="53" spans="1:27" ht="8.1" customHeight="1">
      <c r="A53" s="269"/>
      <c r="B53" s="292" t="s">
        <v>581</v>
      </c>
      <c r="C53" s="293">
        <f>SUM(D53:E53)</f>
        <v>698</v>
      </c>
      <c r="D53" s="294">
        <f>SUM(I53)</f>
        <v>698</v>
      </c>
      <c r="E53" s="296"/>
      <c r="F53" s="294"/>
      <c r="G53" s="295">
        <f>SUM(I53:J53)</f>
        <v>698</v>
      </c>
      <c r="H53" s="296"/>
      <c r="I53" s="293">
        <v>698</v>
      </c>
      <c r="J53" s="296"/>
      <c r="K53" s="299"/>
      <c r="L53" s="296"/>
      <c r="M53" s="296"/>
      <c r="N53" s="296"/>
      <c r="O53" s="299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9"/>
      <c r="AA53" s="298"/>
    </row>
    <row r="54" spans="1:27" ht="9" customHeight="1">
      <c r="A54" s="269"/>
      <c r="B54" s="292" t="s">
        <v>513</v>
      </c>
      <c r="C54" s="293">
        <f>SUM(D54:F54)</f>
        <v>412</v>
      </c>
      <c r="D54" s="294"/>
      <c r="E54" s="293">
        <f>SUM(M54+Q54+U54+Y54)</f>
        <v>355</v>
      </c>
      <c r="F54" s="294">
        <f>SUM(J54+N54+R54+V54+Z54)</f>
        <v>57</v>
      </c>
      <c r="G54" s="295"/>
      <c r="H54" s="296"/>
      <c r="I54" s="296"/>
      <c r="J54" s="296"/>
      <c r="K54" s="297">
        <f>SUM(M54:N54)</f>
        <v>155</v>
      </c>
      <c r="L54" s="296"/>
      <c r="M54" s="293">
        <v>149</v>
      </c>
      <c r="N54" s="293">
        <v>6</v>
      </c>
      <c r="O54" s="297">
        <f>SUM(Q54:R54)</f>
        <v>120</v>
      </c>
      <c r="P54" s="296"/>
      <c r="Q54" s="293">
        <v>117</v>
      </c>
      <c r="R54" s="293">
        <v>3</v>
      </c>
      <c r="S54" s="293">
        <f>SUM(U54:V54)</f>
        <v>70</v>
      </c>
      <c r="T54" s="296"/>
      <c r="U54" s="293">
        <v>68</v>
      </c>
      <c r="V54" s="293">
        <v>2</v>
      </c>
      <c r="W54" s="293">
        <f>SUM(Y54:Z54)</f>
        <v>67</v>
      </c>
      <c r="X54" s="296"/>
      <c r="Y54" s="293">
        <v>21</v>
      </c>
      <c r="Z54" s="297">
        <v>46</v>
      </c>
      <c r="AA54" s="298"/>
    </row>
    <row r="55" spans="1:27" ht="9" customHeight="1">
      <c r="A55" s="269"/>
      <c r="B55" s="292" t="s">
        <v>514</v>
      </c>
      <c r="C55" s="293">
        <f>SUM(D55:F55)</f>
        <v>1161</v>
      </c>
      <c r="D55" s="294"/>
      <c r="E55" s="293">
        <f>SUM(M55+Q55+U55+Y55)</f>
        <v>1161</v>
      </c>
      <c r="F55" s="294"/>
      <c r="G55" s="295"/>
      <c r="H55" s="296"/>
      <c r="I55" s="296"/>
      <c r="J55" s="296"/>
      <c r="K55" s="297">
        <f>SUM(M55:N55)</f>
        <v>342</v>
      </c>
      <c r="L55" s="296"/>
      <c r="M55" s="293">
        <v>342</v>
      </c>
      <c r="N55" s="296"/>
      <c r="O55" s="297">
        <f>SUM(Q55:R55)</f>
        <v>350</v>
      </c>
      <c r="P55" s="296"/>
      <c r="Q55" s="293">
        <v>350</v>
      </c>
      <c r="R55" s="296"/>
      <c r="S55" s="293">
        <f>SUM(U55:V55)</f>
        <v>242</v>
      </c>
      <c r="T55" s="296"/>
      <c r="U55" s="293">
        <v>242</v>
      </c>
      <c r="V55" s="296"/>
      <c r="W55" s="293">
        <f>SUM(Y55:Z55)</f>
        <v>227</v>
      </c>
      <c r="X55" s="296"/>
      <c r="Y55" s="293">
        <v>227</v>
      </c>
      <c r="Z55" s="299"/>
      <c r="AA55" s="298"/>
    </row>
    <row r="56" spans="1:27" ht="9" customHeight="1">
      <c r="A56" s="269"/>
      <c r="B56" s="306" t="s">
        <v>582</v>
      </c>
      <c r="C56" s="307">
        <f>SUM(D56:F56)</f>
        <v>1444</v>
      </c>
      <c r="D56" s="308">
        <f>SUM(I56)</f>
        <v>363</v>
      </c>
      <c r="E56" s="307">
        <f>SUM(M56+Q56+U56+Y56)</f>
        <v>1081</v>
      </c>
      <c r="F56" s="308"/>
      <c r="G56" s="309">
        <f>SUM(I56:J56)</f>
        <v>363</v>
      </c>
      <c r="H56" s="310"/>
      <c r="I56" s="308">
        <v>363</v>
      </c>
      <c r="J56" s="310"/>
      <c r="K56" s="311">
        <f>SUM(M56:N56)</f>
        <v>220</v>
      </c>
      <c r="L56" s="310"/>
      <c r="M56" s="307">
        <v>220</v>
      </c>
      <c r="N56" s="310"/>
      <c r="O56" s="311">
        <f>SUM(Q56:R56)</f>
        <v>310</v>
      </c>
      <c r="P56" s="310"/>
      <c r="Q56" s="307">
        <v>310</v>
      </c>
      <c r="R56" s="310"/>
      <c r="S56" s="307">
        <f>SUM(U56:V56)</f>
        <v>288</v>
      </c>
      <c r="T56" s="310"/>
      <c r="U56" s="307">
        <v>288</v>
      </c>
      <c r="V56" s="310"/>
      <c r="W56" s="307">
        <f>SUM(Y56:Z56)</f>
        <v>263</v>
      </c>
      <c r="X56" s="310"/>
      <c r="Y56" s="307">
        <v>263</v>
      </c>
      <c r="Z56" s="312"/>
      <c r="AA56" s="305"/>
    </row>
    <row r="57" spans="1:27" ht="9" customHeight="1">
      <c r="A57" s="269"/>
      <c r="B57" s="300" t="s">
        <v>452</v>
      </c>
      <c r="C57" s="301">
        <f>SUM(C58:C61)</f>
        <v>743</v>
      </c>
      <c r="D57" s="301">
        <f>SUM(D58:D61)</f>
        <v>242</v>
      </c>
      <c r="E57" s="301">
        <f>SUM(E58:E61)</f>
        <v>447</v>
      </c>
      <c r="F57" s="301">
        <f>SUM(F58:F61)</f>
        <v>54</v>
      </c>
      <c r="G57" s="302">
        <f>SUM(G58:G61)</f>
        <v>277</v>
      </c>
      <c r="H57" s="303"/>
      <c r="I57" s="301">
        <f>SUM(I58:I61)</f>
        <v>242</v>
      </c>
      <c r="J57" s="301">
        <f>SUM(J58:J61)</f>
        <v>35</v>
      </c>
      <c r="K57" s="302">
        <f>SUM(K58:K61)</f>
        <v>214</v>
      </c>
      <c r="L57" s="303"/>
      <c r="M57" s="301">
        <f>SUM(M59:M61)</f>
        <v>201</v>
      </c>
      <c r="N57" s="301">
        <f>SUM(N59:N61)</f>
        <v>13</v>
      </c>
      <c r="O57" s="302">
        <f>SUM(O58:O61)</f>
        <v>159</v>
      </c>
      <c r="P57" s="303"/>
      <c r="Q57" s="301">
        <f>SUM(Q58:Q61)</f>
        <v>154</v>
      </c>
      <c r="R57" s="301">
        <f>SUM(R58:R61)</f>
        <v>5</v>
      </c>
      <c r="S57" s="301">
        <f>SUM(S58:S61)</f>
        <v>93</v>
      </c>
      <c r="T57" s="303"/>
      <c r="U57" s="301">
        <f>SUM(U58:U61)</f>
        <v>92</v>
      </c>
      <c r="V57" s="301">
        <f>SUM(V58:V61)</f>
        <v>1</v>
      </c>
      <c r="W57" s="303"/>
      <c r="X57" s="303"/>
      <c r="Y57" s="303"/>
      <c r="Z57" s="304"/>
      <c r="AA57" s="305"/>
    </row>
    <row r="58" spans="1:27" ht="9" customHeight="1">
      <c r="A58" s="269"/>
      <c r="B58" s="292" t="s">
        <v>581</v>
      </c>
      <c r="C58" s="293">
        <f>SUM(D58:F58)</f>
        <v>239</v>
      </c>
      <c r="D58" s="294">
        <f>SUM(I58)</f>
        <v>205</v>
      </c>
      <c r="E58" s="296"/>
      <c r="F58" s="294">
        <f t="shared" ref="F58:F63" si="4">SUM(J58+N58+R58+V58+Z58)</f>
        <v>34</v>
      </c>
      <c r="G58" s="295">
        <f>SUM(I58:J58)</f>
        <v>239</v>
      </c>
      <c r="H58" s="296"/>
      <c r="I58" s="294">
        <v>205</v>
      </c>
      <c r="J58" s="293">
        <v>34</v>
      </c>
      <c r="K58" s="299"/>
      <c r="L58" s="296"/>
      <c r="M58" s="296"/>
      <c r="N58" s="296"/>
      <c r="O58" s="299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9"/>
      <c r="AA58" s="298"/>
    </row>
    <row r="59" spans="1:27" ht="9" customHeight="1">
      <c r="A59" s="269"/>
      <c r="B59" s="292" t="s">
        <v>515</v>
      </c>
      <c r="C59" s="293">
        <f>SUM(D59:F59)</f>
        <v>87</v>
      </c>
      <c r="D59" s="294"/>
      <c r="E59" s="293">
        <f>SUM(M59+Q59+U59)</f>
        <v>82</v>
      </c>
      <c r="F59" s="294">
        <f t="shared" si="4"/>
        <v>5</v>
      </c>
      <c r="G59" s="295"/>
      <c r="H59" s="296"/>
      <c r="I59" s="294"/>
      <c r="J59" s="296"/>
      <c r="K59" s="297">
        <f>SUM(M59:N59)</f>
        <v>26</v>
      </c>
      <c r="L59" s="296"/>
      <c r="M59" s="293">
        <v>24</v>
      </c>
      <c r="N59" s="293">
        <v>2</v>
      </c>
      <c r="O59" s="297">
        <f>SUM(Q59:R59)</f>
        <v>47</v>
      </c>
      <c r="P59" s="296"/>
      <c r="Q59" s="293">
        <v>44</v>
      </c>
      <c r="R59" s="293">
        <v>3</v>
      </c>
      <c r="S59" s="293">
        <f>SUM(U59:V59)</f>
        <v>14</v>
      </c>
      <c r="T59" s="296"/>
      <c r="U59" s="293">
        <v>14</v>
      </c>
      <c r="V59" s="296"/>
      <c r="W59" s="296"/>
      <c r="X59" s="296"/>
      <c r="Y59" s="296"/>
      <c r="Z59" s="299"/>
      <c r="AA59" s="298"/>
    </row>
    <row r="60" spans="1:27" ht="9" customHeight="1">
      <c r="A60" s="269"/>
      <c r="B60" s="292" t="s">
        <v>583</v>
      </c>
      <c r="C60" s="293">
        <f>SUM(D60:F60)</f>
        <v>337</v>
      </c>
      <c r="D60" s="294"/>
      <c r="E60" s="293">
        <f>SUM(M60+Q60+U60+Y60)</f>
        <v>323</v>
      </c>
      <c r="F60" s="294">
        <f t="shared" si="4"/>
        <v>14</v>
      </c>
      <c r="G60" s="295"/>
      <c r="H60" s="296"/>
      <c r="I60" s="294"/>
      <c r="J60" s="296"/>
      <c r="K60" s="297">
        <f>SUM(M60:N60)</f>
        <v>172</v>
      </c>
      <c r="L60" s="296"/>
      <c r="M60" s="293">
        <v>161</v>
      </c>
      <c r="N60" s="293">
        <v>11</v>
      </c>
      <c r="O60" s="297">
        <f>SUM(Q60:R60)</f>
        <v>91</v>
      </c>
      <c r="P60" s="296"/>
      <c r="Q60" s="293">
        <v>89</v>
      </c>
      <c r="R60" s="293">
        <v>2</v>
      </c>
      <c r="S60" s="293">
        <f>SUM(U60:V60)</f>
        <v>74</v>
      </c>
      <c r="T60" s="296"/>
      <c r="U60" s="293">
        <v>73</v>
      </c>
      <c r="V60" s="293">
        <v>1</v>
      </c>
      <c r="W60" s="296"/>
      <c r="X60" s="296"/>
      <c r="Y60" s="296"/>
      <c r="Z60" s="299"/>
      <c r="AA60" s="298"/>
    </row>
    <row r="61" spans="1:27" ht="9" customHeight="1">
      <c r="A61" s="269"/>
      <c r="B61" s="292" t="s">
        <v>584</v>
      </c>
      <c r="C61" s="293">
        <f>SUM(D61:F61)</f>
        <v>80</v>
      </c>
      <c r="D61" s="294">
        <f>SUM(I61)</f>
        <v>37</v>
      </c>
      <c r="E61" s="293">
        <f>SUM(M61+Q61+U61)</f>
        <v>42</v>
      </c>
      <c r="F61" s="294">
        <f t="shared" si="4"/>
        <v>1</v>
      </c>
      <c r="G61" s="295">
        <f>SUM(I61:J61)</f>
        <v>38</v>
      </c>
      <c r="H61" s="296"/>
      <c r="I61" s="293">
        <v>37</v>
      </c>
      <c r="J61" s="293">
        <v>1</v>
      </c>
      <c r="K61" s="297">
        <f>SUM(M61:N61)</f>
        <v>16</v>
      </c>
      <c r="L61" s="296"/>
      <c r="M61" s="293">
        <v>16</v>
      </c>
      <c r="N61" s="296"/>
      <c r="O61" s="297">
        <f>SUM(Q61:R61)</f>
        <v>21</v>
      </c>
      <c r="P61" s="296"/>
      <c r="Q61" s="293">
        <v>21</v>
      </c>
      <c r="R61" s="296"/>
      <c r="S61" s="293">
        <f>SUM(U61:V61)</f>
        <v>5</v>
      </c>
      <c r="T61" s="296"/>
      <c r="U61" s="293">
        <v>5</v>
      </c>
      <c r="V61" s="296"/>
      <c r="W61" s="296"/>
      <c r="X61" s="296"/>
      <c r="Y61" s="296"/>
      <c r="Z61" s="299"/>
      <c r="AA61" s="298"/>
    </row>
    <row r="62" spans="1:27" ht="9" customHeight="1">
      <c r="A62" s="269"/>
      <c r="B62" s="283" t="s">
        <v>486</v>
      </c>
      <c r="C62" s="284">
        <f>SUM(D62:F62)</f>
        <v>341</v>
      </c>
      <c r="D62" s="288">
        <f>SUM(I62)</f>
        <v>165</v>
      </c>
      <c r="E62" s="288">
        <f t="shared" ref="E62:E72" si="5">SUM(M62+Q62+U62+Y62)</f>
        <v>175</v>
      </c>
      <c r="F62" s="288">
        <f t="shared" si="4"/>
        <v>1</v>
      </c>
      <c r="G62" s="290">
        <f>SUM(I62:J62)</f>
        <v>166</v>
      </c>
      <c r="H62" s="285"/>
      <c r="I62" s="284">
        <v>165</v>
      </c>
      <c r="J62" s="284">
        <v>1</v>
      </c>
      <c r="K62" s="286">
        <f>SUM(M62:N62)</f>
        <v>90</v>
      </c>
      <c r="L62" s="285"/>
      <c r="M62" s="284">
        <v>90</v>
      </c>
      <c r="N62" s="285"/>
      <c r="O62" s="286">
        <f>SUM(Q62:R62)</f>
        <v>45</v>
      </c>
      <c r="P62" s="285"/>
      <c r="Q62" s="284">
        <v>45</v>
      </c>
      <c r="R62" s="285"/>
      <c r="S62" s="284">
        <f>SUM(U62:V62)</f>
        <v>40</v>
      </c>
      <c r="T62" s="285"/>
      <c r="U62" s="284">
        <v>40</v>
      </c>
      <c r="V62" s="285"/>
      <c r="W62" s="285"/>
      <c r="X62" s="285"/>
      <c r="Y62" s="285"/>
      <c r="Z62" s="287"/>
      <c r="AA62" s="274"/>
    </row>
    <row r="63" spans="1:27" ht="9" customHeight="1">
      <c r="A63" s="269"/>
      <c r="B63" s="278" t="s">
        <v>585</v>
      </c>
      <c r="C63" s="280">
        <f>SUM(C64:C67)</f>
        <v>106</v>
      </c>
      <c r="D63" s="280">
        <f>SUM(D64:D67)</f>
        <v>35</v>
      </c>
      <c r="E63" s="280">
        <f t="shared" si="5"/>
        <v>70</v>
      </c>
      <c r="F63" s="280">
        <f t="shared" si="4"/>
        <v>1</v>
      </c>
      <c r="G63" s="313">
        <f>SUM(G64:G67)</f>
        <v>35</v>
      </c>
      <c r="H63" s="281"/>
      <c r="I63" s="280">
        <f>SUM(I64:I67)</f>
        <v>35</v>
      </c>
      <c r="J63" s="281"/>
      <c r="K63" s="313">
        <f>SUM(K64:K67)</f>
        <v>24</v>
      </c>
      <c r="L63" s="281"/>
      <c r="M63" s="280">
        <f>SUM(M64:M67)</f>
        <v>24</v>
      </c>
      <c r="N63" s="280"/>
      <c r="O63" s="313">
        <f>SUM(O64:O67)</f>
        <v>22</v>
      </c>
      <c r="P63" s="281"/>
      <c r="Q63" s="280">
        <f>SUM(Q64:Q67)</f>
        <v>21</v>
      </c>
      <c r="R63" s="280">
        <f>SUM(R64:R67)</f>
        <v>1</v>
      </c>
      <c r="S63" s="279">
        <f>SUM(S64:S67)</f>
        <v>25</v>
      </c>
      <c r="T63" s="281"/>
      <c r="U63" s="279">
        <f>SUM(U64:U67)</f>
        <v>25</v>
      </c>
      <c r="V63" s="281"/>
      <c r="W63" s="281"/>
      <c r="X63" s="281"/>
      <c r="Y63" s="281"/>
      <c r="Z63" s="291"/>
      <c r="AA63" s="274"/>
    </row>
    <row r="64" spans="1:27" ht="8.1" customHeight="1">
      <c r="A64" s="269"/>
      <c r="B64" s="292" t="s">
        <v>581</v>
      </c>
      <c r="C64" s="293">
        <f t="shared" ref="C64:C72" si="6">SUM(D64:F64)</f>
        <v>59</v>
      </c>
      <c r="D64" s="294">
        <f>SUM(I64)</f>
        <v>35</v>
      </c>
      <c r="E64" s="294">
        <f t="shared" si="5"/>
        <v>24</v>
      </c>
      <c r="F64" s="294"/>
      <c r="G64" s="295">
        <f>SUM(I64:J64)</f>
        <v>35</v>
      </c>
      <c r="H64" s="296"/>
      <c r="I64" s="294">
        <v>35</v>
      </c>
      <c r="J64" s="296"/>
      <c r="K64" s="297">
        <f>SUM(M64:N64)</f>
        <v>24</v>
      </c>
      <c r="L64" s="296"/>
      <c r="M64" s="293">
        <v>24</v>
      </c>
      <c r="N64" s="296"/>
      <c r="O64" s="299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9"/>
      <c r="AA64" s="298"/>
    </row>
    <row r="65" spans="1:27" ht="9" customHeight="1">
      <c r="A65" s="269"/>
      <c r="B65" s="292" t="s">
        <v>519</v>
      </c>
      <c r="C65" s="293">
        <f t="shared" si="6"/>
        <v>10</v>
      </c>
      <c r="D65" s="294"/>
      <c r="E65" s="294">
        <f t="shared" si="5"/>
        <v>9</v>
      </c>
      <c r="F65" s="294">
        <f>SUM(J65+N65+R65+V65+Z65)</f>
        <v>1</v>
      </c>
      <c r="G65" s="299"/>
      <c r="H65" s="296"/>
      <c r="I65" s="296"/>
      <c r="J65" s="296"/>
      <c r="K65" s="299"/>
      <c r="L65" s="296"/>
      <c r="M65" s="296"/>
      <c r="N65" s="296"/>
      <c r="O65" s="295">
        <f t="shared" ref="O65:O72" si="7">SUM(Q65:R65)</f>
        <v>8</v>
      </c>
      <c r="P65" s="296"/>
      <c r="Q65" s="293">
        <v>7</v>
      </c>
      <c r="R65" s="293">
        <v>1</v>
      </c>
      <c r="S65" s="293">
        <f t="shared" ref="S65:S72" si="8">SUM(U65:V65)</f>
        <v>2</v>
      </c>
      <c r="T65" s="296"/>
      <c r="U65" s="293">
        <v>2</v>
      </c>
      <c r="V65" s="296"/>
      <c r="W65" s="296"/>
      <c r="X65" s="296"/>
      <c r="Y65" s="296"/>
      <c r="Z65" s="299"/>
      <c r="AA65" s="298"/>
    </row>
    <row r="66" spans="1:27" ht="8.1" customHeight="1">
      <c r="A66" s="269"/>
      <c r="B66" s="292" t="s">
        <v>520</v>
      </c>
      <c r="C66" s="293">
        <f t="shared" si="6"/>
        <v>8</v>
      </c>
      <c r="D66" s="294"/>
      <c r="E66" s="294">
        <f t="shared" si="5"/>
        <v>8</v>
      </c>
      <c r="F66" s="296"/>
      <c r="G66" s="299"/>
      <c r="H66" s="296"/>
      <c r="I66" s="296"/>
      <c r="J66" s="296"/>
      <c r="K66" s="299"/>
      <c r="L66" s="296"/>
      <c r="M66" s="296"/>
      <c r="N66" s="296"/>
      <c r="O66" s="295">
        <f t="shared" si="7"/>
        <v>5</v>
      </c>
      <c r="P66" s="296"/>
      <c r="Q66" s="293">
        <v>5</v>
      </c>
      <c r="R66" s="296"/>
      <c r="S66" s="293">
        <f t="shared" si="8"/>
        <v>3</v>
      </c>
      <c r="T66" s="296"/>
      <c r="U66" s="293">
        <v>3</v>
      </c>
      <c r="V66" s="296"/>
      <c r="W66" s="296"/>
      <c r="X66" s="296"/>
      <c r="Y66" s="296"/>
      <c r="Z66" s="299"/>
      <c r="AA66" s="298"/>
    </row>
    <row r="67" spans="1:27" ht="8.1" customHeight="1">
      <c r="A67" s="269"/>
      <c r="B67" s="292" t="s">
        <v>521</v>
      </c>
      <c r="C67" s="293">
        <f t="shared" si="6"/>
        <v>29</v>
      </c>
      <c r="D67" s="294"/>
      <c r="E67" s="294">
        <f t="shared" si="5"/>
        <v>29</v>
      </c>
      <c r="F67" s="296"/>
      <c r="G67" s="299"/>
      <c r="H67" s="296"/>
      <c r="I67" s="296"/>
      <c r="J67" s="296"/>
      <c r="K67" s="299"/>
      <c r="L67" s="296"/>
      <c r="M67" s="296"/>
      <c r="N67" s="296"/>
      <c r="O67" s="295">
        <f t="shared" si="7"/>
        <v>9</v>
      </c>
      <c r="P67" s="296"/>
      <c r="Q67" s="293">
        <v>9</v>
      </c>
      <c r="R67" s="296"/>
      <c r="S67" s="293">
        <f t="shared" si="8"/>
        <v>20</v>
      </c>
      <c r="T67" s="296"/>
      <c r="U67" s="293">
        <v>20</v>
      </c>
      <c r="V67" s="296"/>
      <c r="W67" s="296"/>
      <c r="X67" s="296"/>
      <c r="Y67" s="296"/>
      <c r="Z67" s="299"/>
      <c r="AA67" s="298"/>
    </row>
    <row r="68" spans="1:27" ht="8.1" customHeight="1">
      <c r="A68" s="269"/>
      <c r="B68" s="283" t="s">
        <v>586</v>
      </c>
      <c r="C68" s="284">
        <f t="shared" si="6"/>
        <v>115</v>
      </c>
      <c r="D68" s="288">
        <f>SUM(I68)</f>
        <v>32</v>
      </c>
      <c r="E68" s="288">
        <f t="shared" si="5"/>
        <v>83</v>
      </c>
      <c r="F68" s="288"/>
      <c r="G68" s="290">
        <f>SUM(I68:J68)</f>
        <v>32</v>
      </c>
      <c r="H68" s="285"/>
      <c r="I68" s="284">
        <v>32</v>
      </c>
      <c r="J68" s="285"/>
      <c r="K68" s="286">
        <f>SUM(M68:N68)</f>
        <v>35</v>
      </c>
      <c r="L68" s="285"/>
      <c r="M68" s="284">
        <v>35</v>
      </c>
      <c r="N68" s="285"/>
      <c r="O68" s="290">
        <f t="shared" si="7"/>
        <v>18</v>
      </c>
      <c r="P68" s="285"/>
      <c r="Q68" s="284">
        <v>18</v>
      </c>
      <c r="R68" s="285"/>
      <c r="S68" s="284">
        <f t="shared" si="8"/>
        <v>30</v>
      </c>
      <c r="T68" s="285"/>
      <c r="U68" s="284">
        <v>30</v>
      </c>
      <c r="V68" s="285"/>
      <c r="W68" s="285"/>
      <c r="X68" s="285"/>
      <c r="Y68" s="285"/>
      <c r="Z68" s="287"/>
      <c r="AA68" s="274"/>
    </row>
    <row r="69" spans="1:27" ht="9" customHeight="1">
      <c r="A69" s="269"/>
      <c r="B69" s="283" t="s">
        <v>587</v>
      </c>
      <c r="C69" s="284">
        <f t="shared" si="6"/>
        <v>700</v>
      </c>
      <c r="D69" s="288">
        <f>SUM(I69)</f>
        <v>145</v>
      </c>
      <c r="E69" s="288">
        <f t="shared" si="5"/>
        <v>474</v>
      </c>
      <c r="F69" s="288">
        <f>SUM(J69+N69+R69+V69+Z69)</f>
        <v>81</v>
      </c>
      <c r="G69" s="290">
        <f>SUM(I69:J69)</f>
        <v>153</v>
      </c>
      <c r="H69" s="285"/>
      <c r="I69" s="288">
        <v>145</v>
      </c>
      <c r="J69" s="284">
        <v>8</v>
      </c>
      <c r="K69" s="286">
        <f>SUM(M69:N69)</f>
        <v>131</v>
      </c>
      <c r="L69" s="285"/>
      <c r="M69" s="284">
        <v>116</v>
      </c>
      <c r="N69" s="284">
        <v>15</v>
      </c>
      <c r="O69" s="290">
        <f t="shared" si="7"/>
        <v>181</v>
      </c>
      <c r="P69" s="285"/>
      <c r="Q69" s="284">
        <v>153</v>
      </c>
      <c r="R69" s="284">
        <v>28</v>
      </c>
      <c r="S69" s="284">
        <f t="shared" si="8"/>
        <v>141</v>
      </c>
      <c r="T69" s="285"/>
      <c r="U69" s="284">
        <v>111</v>
      </c>
      <c r="V69" s="284">
        <v>30</v>
      </c>
      <c r="W69" s="284">
        <f>SUM(Y69:Z69)</f>
        <v>94</v>
      </c>
      <c r="X69" s="285"/>
      <c r="Y69" s="284">
        <v>94</v>
      </c>
      <c r="Z69" s="287"/>
      <c r="AA69" s="274"/>
    </row>
    <row r="70" spans="1:27" ht="8.1" customHeight="1">
      <c r="A70" s="269"/>
      <c r="B70" s="283" t="s">
        <v>588</v>
      </c>
      <c r="C70" s="284">
        <f t="shared" si="6"/>
        <v>219</v>
      </c>
      <c r="D70" s="288">
        <f>SUM(I70)</f>
        <v>60</v>
      </c>
      <c r="E70" s="288">
        <f t="shared" si="5"/>
        <v>138</v>
      </c>
      <c r="F70" s="288">
        <f>SUM(J70+N70+R70+V70+Z70)</f>
        <v>21</v>
      </c>
      <c r="G70" s="290">
        <f>SUM(I70:J70)</f>
        <v>60</v>
      </c>
      <c r="H70" s="285"/>
      <c r="I70" s="288">
        <v>60</v>
      </c>
      <c r="J70" s="285"/>
      <c r="K70" s="286">
        <f>SUM(M70:N70)</f>
        <v>46</v>
      </c>
      <c r="L70" s="285"/>
      <c r="M70" s="284">
        <v>46</v>
      </c>
      <c r="N70" s="285"/>
      <c r="O70" s="290">
        <f t="shared" si="7"/>
        <v>33</v>
      </c>
      <c r="P70" s="285"/>
      <c r="Q70" s="284">
        <v>33</v>
      </c>
      <c r="R70" s="285"/>
      <c r="S70" s="284">
        <f t="shared" si="8"/>
        <v>31</v>
      </c>
      <c r="T70" s="285"/>
      <c r="U70" s="284">
        <v>31</v>
      </c>
      <c r="V70" s="285"/>
      <c r="W70" s="284">
        <f>SUM(Y70:Z70)</f>
        <v>49</v>
      </c>
      <c r="X70" s="285"/>
      <c r="Y70" s="284">
        <v>28</v>
      </c>
      <c r="Z70" s="286">
        <v>21</v>
      </c>
      <c r="AA70" s="274"/>
    </row>
    <row r="71" spans="1:27" ht="9" customHeight="1">
      <c r="A71" s="269"/>
      <c r="B71" s="283" t="s">
        <v>589</v>
      </c>
      <c r="C71" s="284">
        <f t="shared" si="6"/>
        <v>304</v>
      </c>
      <c r="D71" s="288">
        <f>SUM(I71)</f>
        <v>73</v>
      </c>
      <c r="E71" s="288">
        <f t="shared" si="5"/>
        <v>228</v>
      </c>
      <c r="F71" s="288">
        <f>SUM(J71+N71+R71+V71+Z71)</f>
        <v>3</v>
      </c>
      <c r="G71" s="290">
        <f>SUM(I71:J71)</f>
        <v>73</v>
      </c>
      <c r="H71" s="285"/>
      <c r="I71" s="284">
        <v>73</v>
      </c>
      <c r="J71" s="285"/>
      <c r="K71" s="286">
        <f>SUM(M71:N71)</f>
        <v>56</v>
      </c>
      <c r="L71" s="285"/>
      <c r="M71" s="284">
        <v>56</v>
      </c>
      <c r="N71" s="285"/>
      <c r="O71" s="290">
        <f t="shared" si="7"/>
        <v>59</v>
      </c>
      <c r="P71" s="285"/>
      <c r="Q71" s="284">
        <v>59</v>
      </c>
      <c r="R71" s="285"/>
      <c r="S71" s="284">
        <f t="shared" si="8"/>
        <v>57</v>
      </c>
      <c r="T71" s="285"/>
      <c r="U71" s="284">
        <v>56</v>
      </c>
      <c r="V71" s="284">
        <v>1</v>
      </c>
      <c r="W71" s="284">
        <f>SUM(Y71:Z71)</f>
        <v>59</v>
      </c>
      <c r="X71" s="285"/>
      <c r="Y71" s="284">
        <v>57</v>
      </c>
      <c r="Z71" s="286">
        <v>2</v>
      </c>
      <c r="AA71" s="274"/>
    </row>
    <row r="72" spans="1:27" ht="9" customHeight="1">
      <c r="A72" s="314"/>
      <c r="B72" s="283" t="s">
        <v>590</v>
      </c>
      <c r="C72" s="284">
        <f t="shared" si="6"/>
        <v>556</v>
      </c>
      <c r="D72" s="288">
        <f>SUM(I72)</f>
        <v>170</v>
      </c>
      <c r="E72" s="288">
        <f t="shared" si="5"/>
        <v>381</v>
      </c>
      <c r="F72" s="288">
        <f>SUM(J72+N72+R72+V72+Z72)</f>
        <v>5</v>
      </c>
      <c r="G72" s="290">
        <f>SUM(I72:J72)</f>
        <v>170</v>
      </c>
      <c r="H72" s="285"/>
      <c r="I72" s="284">
        <v>170</v>
      </c>
      <c r="J72" s="285"/>
      <c r="K72" s="286">
        <f>SUM(M72:N72)</f>
        <v>117</v>
      </c>
      <c r="L72" s="285"/>
      <c r="M72" s="284">
        <v>114</v>
      </c>
      <c r="N72" s="284">
        <v>3</v>
      </c>
      <c r="O72" s="290">
        <f t="shared" si="7"/>
        <v>65</v>
      </c>
      <c r="P72" s="285"/>
      <c r="Q72" s="284">
        <v>64</v>
      </c>
      <c r="R72" s="284">
        <v>1</v>
      </c>
      <c r="S72" s="284">
        <f t="shared" si="8"/>
        <v>109</v>
      </c>
      <c r="T72" s="285"/>
      <c r="U72" s="284">
        <v>108</v>
      </c>
      <c r="V72" s="284">
        <v>1</v>
      </c>
      <c r="W72" s="284">
        <f>SUM(Y72:Z72)</f>
        <v>95</v>
      </c>
      <c r="X72" s="285"/>
      <c r="Y72" s="284">
        <v>95</v>
      </c>
      <c r="Z72" s="287"/>
      <c r="AA72" s="274"/>
    </row>
    <row r="73" spans="1:27">
      <c r="A73" s="289"/>
      <c r="B73" s="289"/>
      <c r="C73" s="289"/>
      <c r="D73" s="289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89"/>
      <c r="R73" s="289"/>
      <c r="S73" s="289"/>
      <c r="T73" s="289"/>
      <c r="U73" s="289"/>
      <c r="V73" s="289"/>
      <c r="W73" s="289"/>
      <c r="X73" s="289"/>
      <c r="Y73" s="315" t="s">
        <v>591</v>
      </c>
      <c r="Z73" s="289" t="s">
        <v>592</v>
      </c>
    </row>
    <row r="74" spans="1:27">
      <c r="A74" s="289"/>
      <c r="B74" s="289"/>
      <c r="C74" s="289"/>
      <c r="D74" s="289"/>
      <c r="E74" s="289"/>
      <c r="F74" s="289"/>
      <c r="G74" s="289"/>
      <c r="H74" s="289"/>
      <c r="I74" s="289"/>
      <c r="J74" s="289"/>
      <c r="K74" s="289"/>
      <c r="L74" s="289"/>
      <c r="M74" s="289"/>
      <c r="N74" s="289"/>
      <c r="O74" s="289"/>
      <c r="P74" s="289"/>
      <c r="Q74" s="289"/>
      <c r="R74" s="289"/>
      <c r="S74" s="289"/>
      <c r="T74" s="289"/>
      <c r="U74" s="289"/>
      <c r="V74" s="289"/>
      <c r="W74" s="289"/>
      <c r="X74" s="289"/>
      <c r="Y74" s="289"/>
      <c r="Z74" s="289"/>
    </row>
    <row r="75" spans="1:27">
      <c r="A75" s="289"/>
      <c r="B75" s="289"/>
      <c r="C75" s="289"/>
      <c r="D75" s="289"/>
      <c r="E75" s="289"/>
      <c r="F75" s="289"/>
      <c r="G75" s="289"/>
      <c r="H75" s="289"/>
      <c r="I75" s="289"/>
      <c r="J75" s="289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89"/>
      <c r="Y75" s="289"/>
      <c r="Z75" s="289"/>
      <c r="AA75" s="289"/>
    </row>
    <row r="76" spans="1:27">
      <c r="A76" s="289"/>
      <c r="B76" s="289"/>
      <c r="C76" s="289"/>
      <c r="D76" s="289"/>
      <c r="E76" s="289"/>
      <c r="F76" s="289"/>
      <c r="G76" s="289"/>
      <c r="H76" s="289"/>
      <c r="I76" s="289"/>
      <c r="J76" s="289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89"/>
      <c r="Y76" s="289"/>
      <c r="Z76" s="289"/>
      <c r="AA76" s="289"/>
    </row>
    <row r="77" spans="1:27">
      <c r="A77" s="289"/>
      <c r="B77" s="289"/>
      <c r="C77" s="289"/>
      <c r="D77" s="289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289"/>
      <c r="Z77" s="289"/>
      <c r="AA77" s="289"/>
    </row>
    <row r="78" spans="1:27">
      <c r="A78" s="289"/>
      <c r="B78" s="289"/>
      <c r="C78" s="289"/>
      <c r="D78" s="289"/>
      <c r="E78" s="289"/>
      <c r="F78" s="289"/>
      <c r="G78" s="289"/>
      <c r="H78" s="289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89"/>
      <c r="Y78" s="289"/>
      <c r="Z78" s="289"/>
      <c r="AA78" s="289"/>
    </row>
    <row r="79" spans="1:27">
      <c r="A79" s="289"/>
      <c r="B79" s="289"/>
      <c r="C79" s="289"/>
      <c r="D79" s="289"/>
      <c r="E79" s="289"/>
      <c r="F79" s="289"/>
      <c r="G79" s="289"/>
      <c r="H79" s="289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89"/>
      <c r="Y79" s="289"/>
      <c r="Z79" s="289"/>
      <c r="AA79" s="289"/>
    </row>
    <row r="80" spans="1:27">
      <c r="B80" s="289"/>
      <c r="C80" s="289"/>
      <c r="D80" s="289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89"/>
      <c r="Y80" s="289"/>
      <c r="Z80" s="289"/>
    </row>
    <row r="81" spans="2:26" ht="10.5" hidden="1" customHeight="1">
      <c r="B81" s="289"/>
      <c r="C81" s="289"/>
      <c r="D81" s="316"/>
      <c r="E81" s="289"/>
      <c r="F81" s="316"/>
      <c r="G81" s="316"/>
      <c r="H81" s="289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89"/>
      <c r="Y81" s="289"/>
      <c r="Z81" s="289"/>
    </row>
    <row r="82" spans="2:26" ht="9.9499999999999993" customHeight="1">
      <c r="B82" s="244"/>
      <c r="C82" s="244"/>
      <c r="D82" s="317"/>
      <c r="E82" s="244"/>
      <c r="F82" s="244"/>
      <c r="G82" s="244"/>
      <c r="H82" s="244"/>
      <c r="I82" s="244"/>
      <c r="J82" s="244"/>
      <c r="K82" s="244"/>
      <c r="L82" s="244"/>
      <c r="M82" s="244"/>
      <c r="N82" s="244"/>
      <c r="O82" s="244"/>
      <c r="P82" s="244"/>
      <c r="Q82" s="244"/>
      <c r="R82" s="244"/>
      <c r="S82" s="289"/>
      <c r="T82" s="289"/>
      <c r="U82" s="289"/>
      <c r="V82" s="289"/>
      <c r="W82" s="289"/>
      <c r="X82" s="289"/>
      <c r="Y82" s="289"/>
      <c r="Z82" s="289"/>
    </row>
    <row r="83" spans="2:26" ht="10.5" hidden="1" customHeight="1">
      <c r="B83" s="289"/>
      <c r="C83" s="289"/>
      <c r="D83" s="316"/>
      <c r="E83" s="289"/>
      <c r="F83" s="316"/>
      <c r="G83" s="316"/>
      <c r="H83" s="289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89"/>
      <c r="Y83" s="289"/>
      <c r="Z83" s="289"/>
    </row>
    <row r="84" spans="2:26" ht="9.9499999999999993" customHeight="1">
      <c r="B84" s="289"/>
      <c r="C84" s="289"/>
      <c r="D84" s="316"/>
      <c r="E84" s="289"/>
      <c r="F84" s="289"/>
      <c r="G84" s="316"/>
      <c r="H84" s="289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89"/>
      <c r="Y84" s="289"/>
      <c r="Z84" s="289"/>
    </row>
    <row r="85" spans="2:26" ht="9.9499999999999993" customHeight="1">
      <c r="B85" s="289"/>
      <c r="C85" s="289"/>
      <c r="D85" s="316"/>
      <c r="E85" s="289"/>
      <c r="F85" s="289"/>
      <c r="G85" s="316"/>
      <c r="H85" s="289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89"/>
      <c r="Y85" s="289"/>
      <c r="Z85" s="289"/>
    </row>
    <row r="86" spans="2:26" ht="9.9499999999999993" customHeight="1">
      <c r="B86" s="289"/>
      <c r="C86" s="289"/>
      <c r="D86" s="316"/>
      <c r="E86" s="289"/>
      <c r="F86" s="289"/>
      <c r="G86" s="316"/>
      <c r="H86" s="289"/>
      <c r="I86" s="289"/>
      <c r="J86" s="289"/>
      <c r="K86" s="289"/>
      <c r="L86" s="289"/>
      <c r="M86" s="289"/>
      <c r="N86" s="289"/>
      <c r="O86" s="289"/>
      <c r="P86" s="289"/>
      <c r="Q86" s="289"/>
      <c r="R86" s="289"/>
      <c r="S86" s="289"/>
      <c r="T86" s="289"/>
      <c r="U86" s="289"/>
      <c r="V86" s="289"/>
      <c r="W86" s="289"/>
      <c r="X86" s="289"/>
      <c r="Y86" s="289"/>
      <c r="Z86" s="289"/>
    </row>
    <row r="87" spans="2:26" ht="9.9499999999999993" customHeight="1">
      <c r="B87" s="289"/>
      <c r="C87" s="289"/>
      <c r="D87" s="316"/>
      <c r="E87" s="289"/>
      <c r="F87" s="289"/>
      <c r="G87" s="316"/>
      <c r="H87" s="289"/>
      <c r="I87" s="289"/>
      <c r="J87" s="289"/>
      <c r="K87" s="289"/>
      <c r="L87" s="289"/>
      <c r="M87" s="289"/>
      <c r="N87" s="289"/>
      <c r="O87" s="289"/>
      <c r="P87" s="289"/>
      <c r="Q87" s="289"/>
      <c r="R87" s="289"/>
      <c r="S87" s="289"/>
      <c r="T87" s="289"/>
      <c r="U87" s="289"/>
      <c r="V87" s="289"/>
      <c r="W87" s="289"/>
      <c r="X87" s="289"/>
      <c r="Y87" s="289"/>
      <c r="Z87" s="289"/>
    </row>
    <row r="88" spans="2:26" ht="9.9499999999999993" customHeight="1">
      <c r="B88" s="289"/>
      <c r="C88" s="289"/>
      <c r="D88" s="316"/>
      <c r="E88" s="289"/>
      <c r="F88" s="289"/>
      <c r="G88" s="316"/>
      <c r="H88" s="289"/>
      <c r="I88" s="289"/>
      <c r="J88" s="289"/>
      <c r="K88" s="289"/>
      <c r="L88" s="289"/>
      <c r="M88" s="289"/>
      <c r="N88" s="289"/>
      <c r="O88" s="289"/>
      <c r="P88" s="289"/>
      <c r="Q88" s="289"/>
      <c r="R88" s="289"/>
      <c r="S88" s="289"/>
      <c r="T88" s="289"/>
      <c r="U88" s="289"/>
      <c r="V88" s="289"/>
      <c r="W88" s="289"/>
      <c r="X88" s="289"/>
      <c r="Y88" s="289"/>
      <c r="Z88" s="289"/>
    </row>
    <row r="89" spans="2:26" ht="9.9499999999999993" customHeight="1">
      <c r="B89" s="289"/>
      <c r="C89" s="289"/>
      <c r="D89" s="316"/>
      <c r="E89" s="289"/>
      <c r="F89" s="289"/>
      <c r="G89" s="316"/>
      <c r="H89" s="289"/>
      <c r="I89" s="289"/>
      <c r="J89" s="289"/>
      <c r="K89" s="289"/>
      <c r="L89" s="289"/>
      <c r="M89" s="289"/>
      <c r="N89" s="289"/>
      <c r="O89" s="289"/>
      <c r="P89" s="289"/>
      <c r="Q89" s="289"/>
      <c r="R89" s="289"/>
      <c r="S89" s="289"/>
      <c r="T89" s="289"/>
      <c r="U89" s="289"/>
      <c r="V89" s="289"/>
      <c r="W89" s="289"/>
      <c r="X89" s="289"/>
      <c r="Y89" s="289"/>
      <c r="Z89" s="289"/>
    </row>
    <row r="90" spans="2:26" ht="9.9499999999999993" customHeight="1">
      <c r="B90" s="289"/>
      <c r="C90" s="289"/>
      <c r="D90" s="316"/>
      <c r="E90" s="289"/>
      <c r="F90" s="289"/>
      <c r="G90" s="316"/>
      <c r="H90" s="289"/>
      <c r="I90" s="289"/>
      <c r="J90" s="289"/>
      <c r="K90" s="289"/>
      <c r="L90" s="289"/>
      <c r="M90" s="289"/>
      <c r="N90" s="289"/>
      <c r="O90" s="289"/>
      <c r="P90" s="289"/>
      <c r="Q90" s="289"/>
      <c r="R90" s="289"/>
      <c r="S90" s="289"/>
      <c r="T90" s="289"/>
      <c r="U90" s="289"/>
      <c r="V90" s="289"/>
      <c r="W90" s="289"/>
      <c r="X90" s="289"/>
      <c r="Y90" s="289"/>
      <c r="Z90" s="289"/>
    </row>
    <row r="91" spans="2:26" ht="9.9499999999999993" customHeight="1">
      <c r="B91" s="289"/>
      <c r="C91" s="289"/>
      <c r="D91" s="316"/>
      <c r="E91" s="289"/>
      <c r="F91" s="289"/>
      <c r="G91" s="316"/>
      <c r="H91" s="289"/>
      <c r="I91" s="289"/>
      <c r="J91" s="289"/>
      <c r="K91" s="289"/>
      <c r="L91" s="289"/>
      <c r="M91" s="289"/>
      <c r="N91" s="289"/>
      <c r="O91" s="289"/>
      <c r="P91" s="289"/>
      <c r="Q91" s="289"/>
      <c r="R91" s="289"/>
      <c r="S91" s="289"/>
      <c r="T91" s="289"/>
      <c r="U91" s="289"/>
      <c r="V91" s="289"/>
      <c r="W91" s="289"/>
      <c r="X91" s="289"/>
      <c r="Y91" s="289"/>
      <c r="Z91" s="289"/>
    </row>
    <row r="92" spans="2:26" ht="9.9499999999999993" customHeight="1">
      <c r="B92" s="289"/>
      <c r="C92" s="289"/>
      <c r="D92" s="316"/>
      <c r="E92" s="289"/>
      <c r="F92" s="289"/>
      <c r="G92" s="316"/>
      <c r="H92" s="289"/>
      <c r="I92" s="289"/>
      <c r="J92" s="289"/>
      <c r="K92" s="289"/>
      <c r="L92" s="289"/>
      <c r="M92" s="289"/>
      <c r="N92" s="289"/>
      <c r="O92" s="289"/>
      <c r="P92" s="289"/>
      <c r="Q92" s="289"/>
      <c r="R92" s="289"/>
      <c r="S92" s="289"/>
      <c r="T92" s="289"/>
      <c r="U92" s="289"/>
      <c r="V92" s="289"/>
      <c r="W92" s="289"/>
      <c r="X92" s="289"/>
      <c r="Y92" s="289"/>
      <c r="Z92" s="289"/>
    </row>
    <row r="93" spans="2:26" ht="9.9499999999999993" customHeight="1">
      <c r="B93" s="289"/>
      <c r="C93" s="289"/>
      <c r="D93" s="316"/>
      <c r="E93" s="289"/>
      <c r="F93" s="289"/>
      <c r="G93" s="316"/>
      <c r="H93" s="289"/>
      <c r="I93" s="289"/>
      <c r="J93" s="289"/>
      <c r="K93" s="289"/>
      <c r="L93" s="289"/>
      <c r="M93" s="289"/>
      <c r="N93" s="289"/>
      <c r="O93" s="289"/>
      <c r="P93" s="289"/>
      <c r="Q93" s="289"/>
      <c r="R93" s="289"/>
      <c r="S93" s="289"/>
      <c r="T93" s="289"/>
      <c r="U93" s="289"/>
      <c r="V93" s="289"/>
      <c r="W93" s="289"/>
      <c r="X93" s="289"/>
      <c r="Y93" s="289"/>
      <c r="Z93" s="289"/>
    </row>
    <row r="94" spans="2:26" ht="9.9499999999999993" customHeight="1">
      <c r="B94" s="289"/>
      <c r="C94" s="289"/>
      <c r="D94" s="316"/>
      <c r="E94" s="289"/>
      <c r="F94" s="289"/>
      <c r="G94" s="316"/>
      <c r="H94" s="289"/>
      <c r="I94" s="289"/>
      <c r="J94" s="289"/>
      <c r="K94" s="289"/>
      <c r="L94" s="289"/>
      <c r="M94" s="289"/>
      <c r="N94" s="289"/>
      <c r="O94" s="289"/>
      <c r="P94" s="289"/>
      <c r="Q94" s="289"/>
      <c r="R94" s="289"/>
      <c r="S94" s="289"/>
      <c r="T94" s="289"/>
      <c r="U94" s="289"/>
      <c r="V94" s="289"/>
      <c r="W94" s="289"/>
      <c r="X94" s="289"/>
      <c r="Y94" s="289"/>
      <c r="Z94" s="289"/>
    </row>
    <row r="95" spans="2:26" ht="9.9499999999999993" customHeight="1">
      <c r="B95" s="289"/>
      <c r="C95" s="289"/>
      <c r="D95" s="316"/>
      <c r="E95" s="289"/>
      <c r="F95" s="289"/>
      <c r="G95" s="316"/>
      <c r="H95" s="289"/>
      <c r="I95" s="289"/>
      <c r="J95" s="289"/>
      <c r="K95" s="289"/>
      <c r="L95" s="289"/>
      <c r="M95" s="289"/>
      <c r="N95" s="289"/>
      <c r="O95" s="289"/>
      <c r="P95" s="289"/>
      <c r="Q95" s="289"/>
      <c r="R95" s="289"/>
      <c r="S95" s="289"/>
      <c r="T95" s="289"/>
      <c r="U95" s="289"/>
      <c r="V95" s="289"/>
      <c r="W95" s="289"/>
      <c r="X95" s="289"/>
      <c r="Y95" s="289"/>
      <c r="Z95" s="289"/>
    </row>
    <row r="96" spans="2:26" ht="9.9499999999999993" customHeight="1">
      <c r="B96" s="289"/>
      <c r="C96" s="289"/>
      <c r="D96" s="316"/>
      <c r="E96" s="289"/>
      <c r="F96" s="289"/>
      <c r="G96" s="316"/>
      <c r="H96" s="289"/>
      <c r="I96" s="289"/>
      <c r="J96" s="289"/>
      <c r="K96" s="289"/>
      <c r="L96" s="289"/>
      <c r="M96" s="289"/>
      <c r="N96" s="289"/>
      <c r="O96" s="289"/>
      <c r="P96" s="289"/>
      <c r="Q96" s="289"/>
      <c r="R96" s="289"/>
      <c r="S96" s="289"/>
      <c r="T96" s="289"/>
      <c r="U96" s="289"/>
      <c r="V96" s="289"/>
      <c r="W96" s="289"/>
      <c r="X96" s="289"/>
      <c r="Y96" s="289"/>
      <c r="Z96" s="289"/>
    </row>
    <row r="97" spans="1:27" ht="9.9499999999999993" customHeight="1">
      <c r="B97" s="289"/>
      <c r="C97" s="289"/>
      <c r="D97" s="316"/>
      <c r="E97" s="289"/>
      <c r="F97" s="289"/>
      <c r="G97" s="316"/>
      <c r="H97" s="289"/>
      <c r="I97" s="289"/>
      <c r="J97" s="289"/>
      <c r="K97" s="289"/>
      <c r="L97" s="289"/>
      <c r="M97" s="289"/>
      <c r="N97" s="289"/>
      <c r="O97" s="289"/>
      <c r="P97" s="289"/>
      <c r="Q97" s="289"/>
      <c r="R97" s="289"/>
      <c r="S97" s="289"/>
      <c r="T97" s="289"/>
      <c r="U97" s="289"/>
      <c r="V97" s="289"/>
      <c r="W97" s="289"/>
      <c r="X97" s="289"/>
      <c r="Y97" s="289"/>
      <c r="Z97" s="289"/>
    </row>
    <row r="98" spans="1:27" ht="9.9499999999999993" customHeight="1">
      <c r="B98" s="289"/>
      <c r="C98" s="289"/>
      <c r="D98" s="316"/>
      <c r="E98" s="289"/>
      <c r="F98" s="289"/>
      <c r="G98" s="316"/>
      <c r="H98" s="289"/>
      <c r="I98" s="289"/>
      <c r="J98" s="289"/>
      <c r="K98" s="289"/>
      <c r="L98" s="289"/>
      <c r="M98" s="289"/>
      <c r="N98" s="289"/>
      <c r="O98" s="289"/>
      <c r="P98" s="289"/>
      <c r="Q98" s="289"/>
      <c r="R98" s="289"/>
      <c r="S98" s="289"/>
      <c r="T98" s="289"/>
      <c r="U98" s="289"/>
      <c r="V98" s="289"/>
      <c r="W98" s="289"/>
      <c r="X98" s="289"/>
      <c r="Y98" s="289"/>
    </row>
    <row r="99" spans="1:27" ht="9.9499999999999993" customHeight="1">
      <c r="B99" s="289"/>
      <c r="C99" s="289"/>
      <c r="D99" s="316"/>
      <c r="E99" s="289"/>
      <c r="F99" s="289"/>
      <c r="G99" s="316"/>
      <c r="H99" s="289"/>
      <c r="I99" s="289"/>
      <c r="J99" s="289"/>
      <c r="K99" s="289"/>
      <c r="L99" s="289"/>
      <c r="M99" s="289"/>
      <c r="N99" s="289"/>
      <c r="O99" s="289"/>
      <c r="P99" s="289"/>
      <c r="Q99" s="289"/>
      <c r="R99" s="289"/>
      <c r="S99" s="289"/>
      <c r="T99" s="289"/>
      <c r="U99" s="289"/>
      <c r="V99" s="289"/>
      <c r="W99" s="289"/>
      <c r="X99" s="289"/>
      <c r="Y99" s="289"/>
      <c r="Z99" s="289"/>
    </row>
    <row r="100" spans="1:27" ht="9.9499999999999993" customHeight="1">
      <c r="B100" s="289"/>
      <c r="C100" s="289"/>
      <c r="D100" s="316"/>
      <c r="E100" s="289"/>
      <c r="F100" s="289"/>
      <c r="G100" s="316"/>
      <c r="H100" s="289"/>
      <c r="I100" s="289"/>
      <c r="J100" s="289"/>
      <c r="K100" s="289"/>
      <c r="L100" s="289"/>
      <c r="M100" s="289"/>
      <c r="N100" s="289"/>
      <c r="O100" s="289"/>
      <c r="P100" s="289"/>
      <c r="Q100" s="289"/>
      <c r="R100" s="289"/>
      <c r="S100" s="289"/>
      <c r="T100" s="289"/>
      <c r="U100" s="289"/>
      <c r="V100" s="289"/>
      <c r="W100" s="289"/>
      <c r="X100" s="289"/>
      <c r="Y100" s="289"/>
      <c r="Z100" s="289"/>
    </row>
    <row r="101" spans="1:27" ht="0.95" customHeight="1">
      <c r="B101" s="289"/>
      <c r="C101" s="289"/>
      <c r="D101" s="289"/>
      <c r="E101" s="289"/>
      <c r="F101" s="289"/>
      <c r="G101" s="289"/>
      <c r="H101" s="289"/>
      <c r="I101" s="289"/>
      <c r="J101" s="289"/>
      <c r="K101" s="289"/>
      <c r="L101" s="289"/>
      <c r="M101" s="289"/>
      <c r="N101" s="289"/>
      <c r="O101" s="289"/>
      <c r="P101" s="289"/>
      <c r="Q101" s="289"/>
      <c r="R101" s="289"/>
      <c r="S101" s="289"/>
      <c r="T101" s="289"/>
      <c r="U101" s="289"/>
      <c r="V101" s="289"/>
      <c r="W101" s="289"/>
      <c r="X101" s="289"/>
      <c r="Y101" s="289"/>
      <c r="Z101" s="289"/>
      <c r="AA101" s="289"/>
    </row>
    <row r="102" spans="1:27" ht="9.9499999999999993" customHeight="1">
      <c r="A102" s="289"/>
      <c r="Q102" s="289"/>
      <c r="R102" s="289"/>
      <c r="S102" s="289"/>
      <c r="T102" s="289"/>
      <c r="U102" s="289"/>
      <c r="V102" s="289"/>
      <c r="W102" s="289"/>
      <c r="Z102" s="289"/>
      <c r="AA102" s="289"/>
    </row>
    <row r="103" spans="1:27" ht="8.1" customHeight="1">
      <c r="A103" s="289"/>
      <c r="B103" s="289"/>
      <c r="C103" s="289"/>
      <c r="D103" s="289"/>
      <c r="E103" s="289"/>
      <c r="F103" s="289"/>
    </row>
    <row r="104" spans="1:27" ht="8.1" customHeight="1">
      <c r="A104" s="289"/>
    </row>
  </sheetData>
  <sheetProtection password="CA55" sheet="1" objects="1" scenarios="1"/>
  <phoneticPr fontId="9" type="noConversion"/>
  <pageMargins left="0.70866141732283472" right="0.19685039370078741" top="1" bottom="1" header="0" footer="0"/>
  <pageSetup scale="9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AB34"/>
  <sheetViews>
    <sheetView showGridLines="0" workbookViewId="0">
      <selection sqref="A1:IV65536"/>
    </sheetView>
  </sheetViews>
  <sheetFormatPr baseColWidth="10" defaultColWidth="12.3984375" defaultRowHeight="10.5"/>
  <cols>
    <col min="1" max="1" width="3.3984375" style="320" customWidth="1"/>
    <col min="2" max="2" width="32.3984375" style="320" customWidth="1"/>
    <col min="3" max="3" width="8.3984375" style="320" customWidth="1"/>
    <col min="4" max="4" width="10" style="320" customWidth="1"/>
    <col min="5" max="5" width="7.59765625" style="320" customWidth="1"/>
    <col min="6" max="6" width="8.796875" style="320" customWidth="1"/>
    <col min="7" max="7" width="7.3984375" style="320" customWidth="1"/>
    <col min="8" max="8" width="2.19921875" style="320" customWidth="1"/>
    <col min="9" max="9" width="9" style="320" customWidth="1"/>
    <col min="10" max="10" width="0" style="320" hidden="1" customWidth="1"/>
    <col min="11" max="11" width="6.59765625" style="320" customWidth="1"/>
    <col min="12" max="12" width="6.796875" style="320" customWidth="1"/>
    <col min="13" max="13" width="0.3984375" style="320" hidden="1" customWidth="1"/>
    <col min="14" max="14" width="9" style="320" customWidth="1"/>
    <col min="15" max="15" width="8.3984375" style="320" customWidth="1"/>
    <col min="16" max="16" width="7.19921875" style="320" customWidth="1"/>
    <col min="17" max="17" width="0.3984375" style="320" hidden="1" customWidth="1"/>
    <col min="18" max="18" width="8.59765625" style="320" customWidth="1"/>
    <col min="19" max="19" width="7.59765625" style="320" customWidth="1"/>
    <col min="20" max="20" width="9.3984375" style="320" customWidth="1"/>
    <col min="21" max="21" width="0" style="320" hidden="1" customWidth="1"/>
    <col min="22" max="24" width="9.3984375" style="320" customWidth="1"/>
    <col min="25" max="25" width="0" style="320" hidden="1" customWidth="1"/>
    <col min="26" max="27" width="9.3984375" style="320" customWidth="1"/>
    <col min="28" max="28" width="2.19921875" style="320" customWidth="1"/>
    <col min="29" max="16384" width="12.3984375" style="320"/>
  </cols>
  <sheetData>
    <row r="1" spans="1:28">
      <c r="A1" s="318" t="s">
        <v>298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</row>
    <row r="2" spans="1:28" ht="3" customHeight="1">
      <c r="A2" s="319"/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</row>
    <row r="3" spans="1:28">
      <c r="A3" s="318" t="s">
        <v>593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</row>
    <row r="4" spans="1:28">
      <c r="A4" s="318" t="s">
        <v>594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</row>
    <row r="5" spans="1:28">
      <c r="A5" s="318" t="s">
        <v>595</v>
      </c>
      <c r="B5" s="321"/>
      <c r="C5" s="321"/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2"/>
      <c r="U5" s="322"/>
      <c r="V5" s="322"/>
      <c r="W5" s="322"/>
      <c r="X5" s="322"/>
      <c r="Y5" s="322"/>
      <c r="Z5" s="322"/>
      <c r="AA5" s="322"/>
    </row>
    <row r="6" spans="1:28" ht="8.1" customHeight="1">
      <c r="A6" s="323"/>
      <c r="B6" s="324"/>
      <c r="C6" s="325"/>
      <c r="D6" s="325"/>
      <c r="E6" s="325"/>
      <c r="F6" s="324"/>
      <c r="G6" s="325"/>
      <c r="H6" s="325"/>
      <c r="I6" s="325"/>
      <c r="J6" s="325"/>
      <c r="K6" s="324"/>
      <c r="L6" s="325"/>
      <c r="M6" s="325"/>
      <c r="N6" s="325"/>
      <c r="O6" s="324"/>
      <c r="P6" s="325"/>
      <c r="Q6" s="325"/>
      <c r="R6" s="325"/>
      <c r="S6" s="324"/>
      <c r="T6" s="322"/>
      <c r="U6" s="322"/>
      <c r="V6" s="322"/>
      <c r="W6" s="322"/>
      <c r="X6" s="322"/>
      <c r="Y6" s="322"/>
      <c r="Z6" s="322"/>
      <c r="AA6" s="322"/>
      <c r="AB6" s="322"/>
    </row>
    <row r="7" spans="1:28">
      <c r="A7" s="326"/>
      <c r="B7" s="327"/>
      <c r="C7" s="328" t="s">
        <v>596</v>
      </c>
      <c r="D7" s="329"/>
      <c r="E7" s="329"/>
      <c r="F7" s="327"/>
      <c r="G7" s="328" t="s">
        <v>597</v>
      </c>
      <c r="H7" s="330"/>
      <c r="I7" s="330"/>
      <c r="J7" s="329"/>
      <c r="K7" s="327"/>
      <c r="L7" s="328" t="s">
        <v>598</v>
      </c>
      <c r="M7" s="329"/>
      <c r="N7" s="329"/>
      <c r="O7" s="327"/>
      <c r="P7" s="328" t="s">
        <v>1289</v>
      </c>
      <c r="Q7" s="329"/>
      <c r="R7" s="329"/>
      <c r="S7" s="327"/>
      <c r="T7" s="322"/>
      <c r="U7" s="322"/>
      <c r="V7" s="322"/>
      <c r="W7" s="322"/>
      <c r="X7" s="322"/>
      <c r="Y7" s="322"/>
      <c r="Z7" s="322"/>
      <c r="AA7" s="322"/>
      <c r="AB7" s="322"/>
    </row>
    <row r="8" spans="1:28" ht="8.1" customHeight="1">
      <c r="A8" s="326"/>
      <c r="B8" s="327"/>
      <c r="C8" s="324"/>
      <c r="D8" s="324"/>
      <c r="E8" s="324"/>
      <c r="F8" s="324"/>
      <c r="G8" s="325"/>
      <c r="H8" s="324"/>
      <c r="I8" s="324"/>
      <c r="J8" s="324"/>
      <c r="K8" s="324"/>
      <c r="L8" s="325"/>
      <c r="M8" s="324"/>
      <c r="N8" s="324"/>
      <c r="O8" s="324"/>
      <c r="P8" s="325"/>
      <c r="Q8" s="324"/>
      <c r="R8" s="324"/>
      <c r="S8" s="324"/>
      <c r="T8" s="322"/>
      <c r="U8" s="322"/>
      <c r="V8" s="322"/>
      <c r="W8" s="322"/>
      <c r="X8" s="322"/>
      <c r="Y8" s="322"/>
      <c r="Z8" s="322"/>
      <c r="AA8" s="322"/>
      <c r="AB8" s="322"/>
    </row>
    <row r="9" spans="1:28">
      <c r="A9" s="326"/>
      <c r="B9" s="331" t="s">
        <v>554</v>
      </c>
      <c r="C9" s="332" t="s">
        <v>383</v>
      </c>
      <c r="D9" s="332" t="s">
        <v>536</v>
      </c>
      <c r="E9" s="332" t="s">
        <v>555</v>
      </c>
      <c r="F9" s="332" t="s">
        <v>556</v>
      </c>
      <c r="G9" s="333" t="s">
        <v>557</v>
      </c>
      <c r="H9" s="327"/>
      <c r="I9" s="332" t="s">
        <v>536</v>
      </c>
      <c r="J9" s="334"/>
      <c r="K9" s="331" t="s">
        <v>556</v>
      </c>
      <c r="L9" s="333" t="s">
        <v>557</v>
      </c>
      <c r="M9" s="327"/>
      <c r="N9" s="332" t="s">
        <v>555</v>
      </c>
      <c r="O9" s="332" t="s">
        <v>556</v>
      </c>
      <c r="P9" s="333" t="s">
        <v>557</v>
      </c>
      <c r="Q9" s="327"/>
      <c r="R9" s="332" t="s">
        <v>555</v>
      </c>
      <c r="S9" s="332" t="s">
        <v>556</v>
      </c>
      <c r="T9" s="322"/>
      <c r="U9" s="322"/>
      <c r="V9" s="322"/>
      <c r="W9" s="322"/>
      <c r="X9" s="322"/>
      <c r="Y9" s="322"/>
      <c r="Z9" s="322"/>
      <c r="AA9" s="322"/>
      <c r="AB9" s="322"/>
    </row>
    <row r="10" spans="1:28">
      <c r="A10" s="335"/>
      <c r="B10" s="336"/>
      <c r="C10" s="337" t="s">
        <v>380</v>
      </c>
      <c r="D10" s="337" t="s">
        <v>559</v>
      </c>
      <c r="E10" s="337" t="s">
        <v>560</v>
      </c>
      <c r="F10" s="337" t="s">
        <v>561</v>
      </c>
      <c r="G10" s="338"/>
      <c r="H10" s="336"/>
      <c r="I10" s="337" t="s">
        <v>559</v>
      </c>
      <c r="J10" s="334"/>
      <c r="K10" s="339" t="s">
        <v>561</v>
      </c>
      <c r="L10" s="338"/>
      <c r="M10" s="336"/>
      <c r="N10" s="337" t="s">
        <v>560</v>
      </c>
      <c r="O10" s="337" t="s">
        <v>561</v>
      </c>
      <c r="P10" s="338"/>
      <c r="Q10" s="336"/>
      <c r="R10" s="337" t="s">
        <v>560</v>
      </c>
      <c r="S10" s="337" t="s">
        <v>561</v>
      </c>
      <c r="T10" s="322"/>
      <c r="U10" s="322"/>
      <c r="V10" s="322"/>
      <c r="W10" s="322"/>
      <c r="X10" s="322"/>
      <c r="Y10" s="322"/>
      <c r="Z10" s="322"/>
      <c r="AA10" s="322"/>
      <c r="AB10" s="322"/>
    </row>
    <row r="11" spans="1:28" ht="3" customHeight="1">
      <c r="A11" s="340"/>
      <c r="B11" s="341"/>
      <c r="C11" s="341"/>
      <c r="D11" s="341"/>
      <c r="E11" s="341"/>
      <c r="F11" s="341"/>
      <c r="G11" s="322"/>
      <c r="H11" s="341"/>
      <c r="I11" s="341"/>
      <c r="J11" s="341"/>
      <c r="K11" s="341"/>
      <c r="L11" s="322"/>
      <c r="M11" s="341"/>
      <c r="N11" s="341"/>
      <c r="O11" s="341"/>
      <c r="P11" s="322"/>
      <c r="Q11" s="341"/>
      <c r="R11" s="341"/>
      <c r="S11" s="341"/>
      <c r="T11" s="322"/>
      <c r="U11" s="322"/>
      <c r="V11" s="322"/>
      <c r="W11" s="322"/>
      <c r="X11" s="322"/>
      <c r="Y11" s="322"/>
      <c r="Z11" s="322"/>
      <c r="AA11" s="322"/>
    </row>
    <row r="12" spans="1:28" ht="10.5" hidden="1" customHeight="1">
      <c r="A12" s="340"/>
      <c r="B12" s="341"/>
      <c r="C12" s="341"/>
      <c r="D12" s="342"/>
      <c r="E12" s="341"/>
      <c r="F12" s="342"/>
      <c r="G12" s="343"/>
      <c r="H12" s="341"/>
      <c r="I12" s="341"/>
      <c r="J12" s="341"/>
      <c r="K12" s="341"/>
      <c r="L12" s="322"/>
      <c r="M12" s="341"/>
      <c r="N12" s="341"/>
      <c r="O12" s="341"/>
      <c r="P12" s="322"/>
      <c r="Q12" s="341"/>
      <c r="R12" s="341"/>
      <c r="S12" s="341"/>
      <c r="T12" s="322"/>
      <c r="U12" s="322"/>
      <c r="V12" s="322"/>
      <c r="W12" s="322"/>
      <c r="X12" s="322"/>
      <c r="Y12" s="322"/>
      <c r="Z12" s="322"/>
      <c r="AA12" s="322"/>
    </row>
    <row r="13" spans="1:28" ht="15" customHeight="1">
      <c r="A13" s="344"/>
      <c r="B13" s="345" t="s">
        <v>470</v>
      </c>
      <c r="C13" s="346">
        <f>SUM(D13:F13)</f>
        <v>12377</v>
      </c>
      <c r="D13" s="347">
        <f>SUM(D15:D31)</f>
        <v>5070</v>
      </c>
      <c r="E13" s="346">
        <f>SUM(E15:E31)</f>
        <v>6877</v>
      </c>
      <c r="F13" s="346">
        <f>SUM(F15:F31)</f>
        <v>430</v>
      </c>
      <c r="G13" s="348">
        <f>SUM(G15:G31)</f>
        <v>5220</v>
      </c>
      <c r="H13" s="349"/>
      <c r="I13" s="346">
        <f>SUM(I15:I31)</f>
        <v>5070</v>
      </c>
      <c r="J13" s="349"/>
      <c r="K13" s="346">
        <f>SUM(K15:K31)</f>
        <v>150</v>
      </c>
      <c r="L13" s="348">
        <f>SUM(L15:L31)</f>
        <v>3885</v>
      </c>
      <c r="M13" s="349"/>
      <c r="N13" s="346">
        <f>SUM(N15:N31)</f>
        <v>3743</v>
      </c>
      <c r="O13" s="346">
        <f>SUM(O15:O31)</f>
        <v>142</v>
      </c>
      <c r="P13" s="348">
        <f>SUM(P15:P31)</f>
        <v>3272</v>
      </c>
      <c r="Q13" s="349"/>
      <c r="R13" s="346">
        <f>SUM(R15:R31)</f>
        <v>3134</v>
      </c>
      <c r="S13" s="346">
        <f>SUM(S15:S31)</f>
        <v>138</v>
      </c>
      <c r="T13" s="322"/>
      <c r="U13" s="322"/>
      <c r="V13" s="322"/>
      <c r="W13" s="322"/>
      <c r="X13" s="322"/>
      <c r="Y13" s="322"/>
      <c r="Z13" s="322"/>
      <c r="AA13" s="322"/>
    </row>
    <row r="14" spans="1:28" ht="10.5" hidden="1" customHeight="1">
      <c r="A14" s="344"/>
      <c r="B14" s="350"/>
      <c r="C14" s="350"/>
      <c r="D14" s="351"/>
      <c r="E14" s="350"/>
      <c r="F14" s="351"/>
      <c r="G14" s="352"/>
      <c r="H14" s="350"/>
      <c r="I14" s="350"/>
      <c r="J14" s="350"/>
      <c r="K14" s="350"/>
      <c r="L14" s="353"/>
      <c r="M14" s="350"/>
      <c r="N14" s="350"/>
      <c r="O14" s="350"/>
      <c r="P14" s="353"/>
      <c r="Q14" s="350"/>
      <c r="R14" s="350"/>
      <c r="S14" s="350"/>
      <c r="T14" s="322"/>
      <c r="U14" s="322"/>
      <c r="V14" s="322"/>
      <c r="W14" s="322"/>
      <c r="X14" s="322"/>
      <c r="Y14" s="322"/>
      <c r="Z14" s="322"/>
      <c r="AA14" s="322"/>
    </row>
    <row r="15" spans="1:28" ht="18" customHeight="1">
      <c r="A15" s="344"/>
      <c r="B15" s="354" t="s">
        <v>471</v>
      </c>
      <c r="C15" s="355">
        <f t="shared" ref="C15:C31" si="0">SUM(D15:F15)</f>
        <v>3350</v>
      </c>
      <c r="D15" s="351">
        <f t="shared" ref="D15:D29" si="1">SUM(I15)</f>
        <v>1443</v>
      </c>
      <c r="E15" s="355">
        <f t="shared" ref="E15:E30" si="2">SUM(J15+N15+R15+V15)</f>
        <v>1843</v>
      </c>
      <c r="F15" s="355">
        <f t="shared" ref="F15:F30" si="3">SUM(K15+O15+S15+W15)</f>
        <v>64</v>
      </c>
      <c r="G15" s="356">
        <f t="shared" ref="G15:G29" si="4">SUM(I15:K15)</f>
        <v>1443</v>
      </c>
      <c r="H15" s="350"/>
      <c r="I15" s="351">
        <v>1443</v>
      </c>
      <c r="J15" s="350"/>
      <c r="K15" s="350"/>
      <c r="L15" s="356">
        <f t="shared" ref="L15:L29" si="5">SUM(N15:O15)</f>
        <v>1033</v>
      </c>
      <c r="M15" s="350"/>
      <c r="N15" s="355">
        <v>1001</v>
      </c>
      <c r="O15" s="355">
        <v>32</v>
      </c>
      <c r="P15" s="356">
        <f t="shared" ref="P15:P31" si="6">SUM(R15:S15)</f>
        <v>874</v>
      </c>
      <c r="Q15" s="350"/>
      <c r="R15" s="355">
        <v>842</v>
      </c>
      <c r="S15" s="355">
        <v>32</v>
      </c>
      <c r="T15" s="322"/>
      <c r="U15" s="322"/>
      <c r="V15" s="322"/>
      <c r="W15" s="322"/>
      <c r="X15" s="322"/>
      <c r="Y15" s="322"/>
      <c r="Z15" s="322"/>
      <c r="AA15" s="322"/>
    </row>
    <row r="16" spans="1:28" ht="18" customHeight="1">
      <c r="A16" s="344"/>
      <c r="B16" s="354" t="s">
        <v>472</v>
      </c>
      <c r="C16" s="355">
        <f t="shared" si="0"/>
        <v>789</v>
      </c>
      <c r="D16" s="351">
        <f t="shared" si="1"/>
        <v>314</v>
      </c>
      <c r="E16" s="355">
        <f t="shared" si="2"/>
        <v>471</v>
      </c>
      <c r="F16" s="355">
        <f t="shared" si="3"/>
        <v>4</v>
      </c>
      <c r="G16" s="356">
        <f t="shared" si="4"/>
        <v>314</v>
      </c>
      <c r="H16" s="350"/>
      <c r="I16" s="351">
        <v>314</v>
      </c>
      <c r="J16" s="350"/>
      <c r="K16" s="350"/>
      <c r="L16" s="356">
        <f t="shared" si="5"/>
        <v>264</v>
      </c>
      <c r="M16" s="350"/>
      <c r="N16" s="355">
        <v>262</v>
      </c>
      <c r="O16" s="355">
        <v>2</v>
      </c>
      <c r="P16" s="356">
        <f t="shared" si="6"/>
        <v>211</v>
      </c>
      <c r="Q16" s="350"/>
      <c r="R16" s="355">
        <v>209</v>
      </c>
      <c r="S16" s="355">
        <v>2</v>
      </c>
      <c r="T16" s="322"/>
      <c r="U16" s="322"/>
      <c r="V16" s="322"/>
      <c r="W16" s="322"/>
      <c r="X16" s="322"/>
      <c r="Y16" s="322"/>
      <c r="Z16" s="322"/>
      <c r="AA16" s="322"/>
    </row>
    <row r="17" spans="1:28" ht="18" customHeight="1">
      <c r="A17" s="344"/>
      <c r="B17" s="354" t="s">
        <v>473</v>
      </c>
      <c r="C17" s="355">
        <f t="shared" si="0"/>
        <v>971</v>
      </c>
      <c r="D17" s="351">
        <f t="shared" si="1"/>
        <v>391</v>
      </c>
      <c r="E17" s="355">
        <f t="shared" si="2"/>
        <v>546</v>
      </c>
      <c r="F17" s="355">
        <f t="shared" si="3"/>
        <v>34</v>
      </c>
      <c r="G17" s="356">
        <f t="shared" si="4"/>
        <v>411</v>
      </c>
      <c r="H17" s="350"/>
      <c r="I17" s="351">
        <v>391</v>
      </c>
      <c r="J17" s="357"/>
      <c r="K17" s="355">
        <v>20</v>
      </c>
      <c r="L17" s="356">
        <f t="shared" si="5"/>
        <v>344</v>
      </c>
      <c r="M17" s="350"/>
      <c r="N17" s="355">
        <v>333</v>
      </c>
      <c r="O17" s="355">
        <v>11</v>
      </c>
      <c r="P17" s="356">
        <f t="shared" si="6"/>
        <v>216</v>
      </c>
      <c r="Q17" s="350"/>
      <c r="R17" s="355">
        <v>213</v>
      </c>
      <c r="S17" s="355">
        <v>3</v>
      </c>
      <c r="T17" s="322"/>
      <c r="U17" s="322"/>
      <c r="V17" s="322"/>
      <c r="W17" s="322"/>
      <c r="X17" s="322"/>
      <c r="Y17" s="322"/>
      <c r="Z17" s="322"/>
      <c r="AA17" s="322"/>
    </row>
    <row r="18" spans="1:28" ht="18" customHeight="1">
      <c r="A18" s="344"/>
      <c r="B18" s="354" t="s">
        <v>474</v>
      </c>
      <c r="C18" s="355">
        <f t="shared" si="0"/>
        <v>841</v>
      </c>
      <c r="D18" s="351">
        <f t="shared" si="1"/>
        <v>369</v>
      </c>
      <c r="E18" s="355">
        <f t="shared" si="2"/>
        <v>447</v>
      </c>
      <c r="F18" s="355">
        <f t="shared" si="3"/>
        <v>25</v>
      </c>
      <c r="G18" s="356">
        <f t="shared" si="4"/>
        <v>375</v>
      </c>
      <c r="H18" s="350"/>
      <c r="I18" s="351">
        <v>369</v>
      </c>
      <c r="J18" s="350"/>
      <c r="K18" s="355">
        <v>6</v>
      </c>
      <c r="L18" s="356">
        <f t="shared" si="5"/>
        <v>278</v>
      </c>
      <c r="M18" s="350"/>
      <c r="N18" s="355">
        <v>262</v>
      </c>
      <c r="O18" s="355">
        <v>16</v>
      </c>
      <c r="P18" s="356">
        <f t="shared" si="6"/>
        <v>188</v>
      </c>
      <c r="Q18" s="350"/>
      <c r="R18" s="355">
        <v>185</v>
      </c>
      <c r="S18" s="355">
        <v>3</v>
      </c>
      <c r="T18" s="322"/>
      <c r="U18" s="322"/>
      <c r="V18" s="322"/>
      <c r="W18" s="322"/>
      <c r="X18" s="322"/>
      <c r="Y18" s="322"/>
      <c r="Z18" s="322"/>
      <c r="AA18" s="322"/>
    </row>
    <row r="19" spans="1:28" ht="18" customHeight="1">
      <c r="A19" s="344"/>
      <c r="B19" s="354" t="s">
        <v>475</v>
      </c>
      <c r="C19" s="355">
        <f t="shared" si="0"/>
        <v>1163</v>
      </c>
      <c r="D19" s="351">
        <f t="shared" si="1"/>
        <v>434</v>
      </c>
      <c r="E19" s="355">
        <f t="shared" si="2"/>
        <v>693</v>
      </c>
      <c r="F19" s="355">
        <f t="shared" si="3"/>
        <v>36</v>
      </c>
      <c r="G19" s="356">
        <f t="shared" si="4"/>
        <v>457</v>
      </c>
      <c r="H19" s="350"/>
      <c r="I19" s="351">
        <v>434</v>
      </c>
      <c r="J19" s="350"/>
      <c r="K19" s="355">
        <v>23</v>
      </c>
      <c r="L19" s="356">
        <f t="shared" si="5"/>
        <v>402</v>
      </c>
      <c r="M19" s="350"/>
      <c r="N19" s="355">
        <v>392</v>
      </c>
      <c r="O19" s="355">
        <v>10</v>
      </c>
      <c r="P19" s="356">
        <f t="shared" si="6"/>
        <v>304</v>
      </c>
      <c r="Q19" s="350"/>
      <c r="R19" s="355">
        <v>301</v>
      </c>
      <c r="S19" s="355">
        <v>3</v>
      </c>
      <c r="T19" s="322"/>
      <c r="U19" s="322"/>
      <c r="V19" s="322"/>
      <c r="W19" s="322"/>
      <c r="X19" s="322"/>
      <c r="Y19" s="322"/>
      <c r="Z19" s="322"/>
      <c r="AA19" s="322"/>
    </row>
    <row r="20" spans="1:28" ht="18" customHeight="1">
      <c r="A20" s="344"/>
      <c r="B20" s="354" t="s">
        <v>476</v>
      </c>
      <c r="C20" s="355">
        <f t="shared" si="0"/>
        <v>350</v>
      </c>
      <c r="D20" s="351">
        <f t="shared" si="1"/>
        <v>148</v>
      </c>
      <c r="E20" s="355">
        <f t="shared" si="2"/>
        <v>182</v>
      </c>
      <c r="F20" s="355">
        <f t="shared" si="3"/>
        <v>20</v>
      </c>
      <c r="G20" s="356">
        <f t="shared" si="4"/>
        <v>161</v>
      </c>
      <c r="H20" s="350"/>
      <c r="I20" s="351">
        <v>148</v>
      </c>
      <c r="J20" s="350"/>
      <c r="K20" s="355">
        <v>13</v>
      </c>
      <c r="L20" s="356">
        <f t="shared" si="5"/>
        <v>112</v>
      </c>
      <c r="M20" s="350"/>
      <c r="N20" s="355">
        <v>108</v>
      </c>
      <c r="O20" s="355">
        <v>4</v>
      </c>
      <c r="P20" s="356">
        <f t="shared" si="6"/>
        <v>77</v>
      </c>
      <c r="Q20" s="350"/>
      <c r="R20" s="355">
        <v>74</v>
      </c>
      <c r="S20" s="355">
        <v>3</v>
      </c>
      <c r="T20" s="322"/>
      <c r="U20" s="322"/>
      <c r="V20" s="322"/>
      <c r="W20" s="322"/>
      <c r="X20" s="322"/>
      <c r="Y20" s="322"/>
      <c r="Z20" s="322"/>
      <c r="AA20" s="322"/>
    </row>
    <row r="21" spans="1:28" ht="18" customHeight="1">
      <c r="A21" s="344"/>
      <c r="B21" s="354" t="s">
        <v>477</v>
      </c>
      <c r="C21" s="355">
        <f t="shared" si="0"/>
        <v>502</v>
      </c>
      <c r="D21" s="351">
        <f t="shared" si="1"/>
        <v>196</v>
      </c>
      <c r="E21" s="355">
        <f t="shared" si="2"/>
        <v>283</v>
      </c>
      <c r="F21" s="355">
        <f t="shared" si="3"/>
        <v>23</v>
      </c>
      <c r="G21" s="356">
        <f t="shared" si="4"/>
        <v>211</v>
      </c>
      <c r="H21" s="350"/>
      <c r="I21" s="351">
        <v>196</v>
      </c>
      <c r="J21" s="350"/>
      <c r="K21" s="355">
        <v>15</v>
      </c>
      <c r="L21" s="356">
        <f t="shared" si="5"/>
        <v>179</v>
      </c>
      <c r="M21" s="350"/>
      <c r="N21" s="355">
        <v>172</v>
      </c>
      <c r="O21" s="355">
        <v>7</v>
      </c>
      <c r="P21" s="356">
        <f t="shared" si="6"/>
        <v>112</v>
      </c>
      <c r="Q21" s="350"/>
      <c r="R21" s="355">
        <v>111</v>
      </c>
      <c r="S21" s="355">
        <v>1</v>
      </c>
      <c r="T21" s="322"/>
      <c r="U21" s="322"/>
      <c r="V21" s="322"/>
      <c r="W21" s="322"/>
      <c r="X21" s="322"/>
      <c r="Y21" s="322"/>
      <c r="Z21" s="322"/>
      <c r="AA21" s="322"/>
    </row>
    <row r="22" spans="1:28" ht="18" customHeight="1">
      <c r="A22" s="344"/>
      <c r="B22" s="354" t="s">
        <v>478</v>
      </c>
      <c r="C22" s="355">
        <f t="shared" si="0"/>
        <v>316</v>
      </c>
      <c r="D22" s="351">
        <f t="shared" si="1"/>
        <v>123</v>
      </c>
      <c r="E22" s="355">
        <f t="shared" si="2"/>
        <v>186</v>
      </c>
      <c r="F22" s="355">
        <f t="shared" si="3"/>
        <v>7</v>
      </c>
      <c r="G22" s="356">
        <f t="shared" si="4"/>
        <v>130</v>
      </c>
      <c r="H22" s="350"/>
      <c r="I22" s="351">
        <v>123</v>
      </c>
      <c r="J22" s="350"/>
      <c r="K22" s="355">
        <v>7</v>
      </c>
      <c r="L22" s="356">
        <f t="shared" si="5"/>
        <v>115</v>
      </c>
      <c r="M22" s="350"/>
      <c r="N22" s="355">
        <v>115</v>
      </c>
      <c r="O22" s="350"/>
      <c r="P22" s="356">
        <f t="shared" si="6"/>
        <v>71</v>
      </c>
      <c r="Q22" s="350"/>
      <c r="R22" s="355">
        <v>71</v>
      </c>
      <c r="S22" s="350"/>
      <c r="T22" s="322"/>
      <c r="U22" s="322"/>
      <c r="V22" s="322"/>
      <c r="W22" s="322"/>
      <c r="X22" s="322"/>
      <c r="Y22" s="322"/>
      <c r="Z22" s="322"/>
      <c r="AA22" s="322"/>
    </row>
    <row r="23" spans="1:28" ht="18" customHeight="1">
      <c r="A23" s="344"/>
      <c r="B23" s="354" t="s">
        <v>479</v>
      </c>
      <c r="C23" s="355">
        <f t="shared" si="0"/>
        <v>320</v>
      </c>
      <c r="D23" s="351">
        <f t="shared" si="1"/>
        <v>122</v>
      </c>
      <c r="E23" s="355">
        <f t="shared" si="2"/>
        <v>130</v>
      </c>
      <c r="F23" s="355">
        <f t="shared" si="3"/>
        <v>68</v>
      </c>
      <c r="G23" s="356">
        <f t="shared" si="4"/>
        <v>133</v>
      </c>
      <c r="H23" s="350"/>
      <c r="I23" s="351">
        <v>122</v>
      </c>
      <c r="J23" s="350"/>
      <c r="K23" s="355">
        <v>11</v>
      </c>
      <c r="L23" s="356">
        <f t="shared" si="5"/>
        <v>102</v>
      </c>
      <c r="M23" s="350"/>
      <c r="N23" s="355">
        <v>90</v>
      </c>
      <c r="O23" s="355">
        <v>12</v>
      </c>
      <c r="P23" s="356">
        <f t="shared" si="6"/>
        <v>85</v>
      </c>
      <c r="Q23" s="350"/>
      <c r="R23" s="355">
        <v>40</v>
      </c>
      <c r="S23" s="355">
        <v>45</v>
      </c>
      <c r="T23" s="322"/>
      <c r="U23" s="322"/>
      <c r="V23" s="322"/>
      <c r="W23" s="322"/>
      <c r="X23" s="322"/>
      <c r="Y23" s="322"/>
      <c r="Z23" s="322"/>
      <c r="AA23" s="322"/>
    </row>
    <row r="24" spans="1:28" ht="18" customHeight="1">
      <c r="A24" s="344"/>
      <c r="B24" s="354" t="s">
        <v>480</v>
      </c>
      <c r="C24" s="355">
        <f t="shared" si="0"/>
        <v>293</v>
      </c>
      <c r="D24" s="351">
        <f t="shared" si="1"/>
        <v>124</v>
      </c>
      <c r="E24" s="355">
        <f t="shared" si="2"/>
        <v>163</v>
      </c>
      <c r="F24" s="355">
        <f t="shared" si="3"/>
        <v>6</v>
      </c>
      <c r="G24" s="356">
        <f t="shared" si="4"/>
        <v>127</v>
      </c>
      <c r="H24" s="350"/>
      <c r="I24" s="351">
        <v>124</v>
      </c>
      <c r="J24" s="350"/>
      <c r="K24" s="355">
        <v>3</v>
      </c>
      <c r="L24" s="356">
        <f t="shared" si="5"/>
        <v>78</v>
      </c>
      <c r="M24" s="350"/>
      <c r="N24" s="355">
        <v>76</v>
      </c>
      <c r="O24" s="355">
        <v>2</v>
      </c>
      <c r="P24" s="356">
        <f t="shared" si="6"/>
        <v>88</v>
      </c>
      <c r="Q24" s="350"/>
      <c r="R24" s="355">
        <v>87</v>
      </c>
      <c r="S24" s="355">
        <v>1</v>
      </c>
      <c r="T24" s="322"/>
      <c r="U24" s="322"/>
      <c r="V24" s="322"/>
      <c r="W24" s="322"/>
      <c r="X24" s="322"/>
      <c r="Y24" s="322"/>
      <c r="Z24" s="322"/>
      <c r="AA24" s="322"/>
    </row>
    <row r="25" spans="1:28" ht="18" customHeight="1">
      <c r="A25" s="344"/>
      <c r="B25" s="354" t="s">
        <v>481</v>
      </c>
      <c r="C25" s="355">
        <f t="shared" si="0"/>
        <v>454</v>
      </c>
      <c r="D25" s="351">
        <f t="shared" si="1"/>
        <v>172</v>
      </c>
      <c r="E25" s="355">
        <f t="shared" si="2"/>
        <v>256</v>
      </c>
      <c r="F25" s="355">
        <f t="shared" si="3"/>
        <v>26</v>
      </c>
      <c r="G25" s="356">
        <f t="shared" si="4"/>
        <v>179</v>
      </c>
      <c r="H25" s="350"/>
      <c r="I25" s="351">
        <v>172</v>
      </c>
      <c r="J25" s="350"/>
      <c r="K25" s="355">
        <v>7</v>
      </c>
      <c r="L25" s="356">
        <f t="shared" si="5"/>
        <v>155</v>
      </c>
      <c r="M25" s="350"/>
      <c r="N25" s="355">
        <v>141</v>
      </c>
      <c r="O25" s="355">
        <v>14</v>
      </c>
      <c r="P25" s="356">
        <f t="shared" si="6"/>
        <v>120</v>
      </c>
      <c r="Q25" s="350"/>
      <c r="R25" s="355">
        <v>115</v>
      </c>
      <c r="S25" s="355">
        <v>5</v>
      </c>
      <c r="T25" s="322"/>
      <c r="U25" s="322"/>
      <c r="V25" s="322"/>
      <c r="W25" s="322"/>
      <c r="X25" s="322"/>
      <c r="Y25" s="322"/>
      <c r="Z25" s="322"/>
      <c r="AA25" s="322"/>
    </row>
    <row r="26" spans="1:28" ht="18" customHeight="1">
      <c r="A26" s="344"/>
      <c r="B26" s="354" t="s">
        <v>482</v>
      </c>
      <c r="C26" s="355">
        <f t="shared" si="0"/>
        <v>207</v>
      </c>
      <c r="D26" s="351">
        <f t="shared" si="1"/>
        <v>96</v>
      </c>
      <c r="E26" s="355">
        <f t="shared" si="2"/>
        <v>104</v>
      </c>
      <c r="F26" s="355">
        <f t="shared" si="3"/>
        <v>7</v>
      </c>
      <c r="G26" s="356">
        <f t="shared" si="4"/>
        <v>102</v>
      </c>
      <c r="H26" s="350"/>
      <c r="I26" s="351">
        <v>96</v>
      </c>
      <c r="J26" s="350"/>
      <c r="K26" s="355">
        <v>6</v>
      </c>
      <c r="L26" s="356">
        <f t="shared" si="5"/>
        <v>59</v>
      </c>
      <c r="M26" s="350"/>
      <c r="N26" s="355">
        <v>58</v>
      </c>
      <c r="O26" s="355">
        <v>1</v>
      </c>
      <c r="P26" s="356">
        <f t="shared" si="6"/>
        <v>46</v>
      </c>
      <c r="Q26" s="350"/>
      <c r="R26" s="355">
        <v>46</v>
      </c>
      <c r="S26" s="350"/>
      <c r="T26" s="322"/>
      <c r="U26" s="322"/>
      <c r="V26" s="322"/>
      <c r="W26" s="322"/>
      <c r="X26" s="322"/>
      <c r="Y26" s="322"/>
      <c r="Z26" s="322"/>
      <c r="AA26" s="322"/>
    </row>
    <row r="27" spans="1:28" ht="18" customHeight="1">
      <c r="A27" s="344"/>
      <c r="B27" s="354" t="s">
        <v>483</v>
      </c>
      <c r="C27" s="355">
        <f t="shared" si="0"/>
        <v>1748</v>
      </c>
      <c r="D27" s="351">
        <f t="shared" si="1"/>
        <v>697</v>
      </c>
      <c r="E27" s="355">
        <f t="shared" si="2"/>
        <v>993</v>
      </c>
      <c r="F27" s="355">
        <f t="shared" si="3"/>
        <v>58</v>
      </c>
      <c r="G27" s="356">
        <f t="shared" si="4"/>
        <v>717</v>
      </c>
      <c r="H27" s="350"/>
      <c r="I27" s="351">
        <v>697</v>
      </c>
      <c r="J27" s="350"/>
      <c r="K27" s="355">
        <v>20</v>
      </c>
      <c r="L27" s="356">
        <f t="shared" si="5"/>
        <v>537</v>
      </c>
      <c r="M27" s="350"/>
      <c r="N27" s="355">
        <v>516</v>
      </c>
      <c r="O27" s="355">
        <v>21</v>
      </c>
      <c r="P27" s="356">
        <f t="shared" si="6"/>
        <v>494</v>
      </c>
      <c r="Q27" s="350"/>
      <c r="R27" s="355">
        <v>477</v>
      </c>
      <c r="S27" s="355">
        <v>17</v>
      </c>
      <c r="T27" s="322"/>
      <c r="U27" s="322"/>
      <c r="V27" s="322"/>
      <c r="W27" s="322"/>
      <c r="X27" s="322"/>
      <c r="Y27" s="322"/>
      <c r="Z27" s="322"/>
      <c r="AA27" s="322"/>
    </row>
    <row r="28" spans="1:28" ht="18" customHeight="1">
      <c r="A28" s="344"/>
      <c r="B28" s="354" t="s">
        <v>484</v>
      </c>
      <c r="C28" s="355">
        <f t="shared" si="0"/>
        <v>766</v>
      </c>
      <c r="D28" s="351">
        <f t="shared" si="1"/>
        <v>339</v>
      </c>
      <c r="E28" s="355">
        <f t="shared" si="2"/>
        <v>388</v>
      </c>
      <c r="F28" s="355">
        <f t="shared" si="3"/>
        <v>39</v>
      </c>
      <c r="G28" s="356">
        <f t="shared" si="4"/>
        <v>353</v>
      </c>
      <c r="H28" s="350"/>
      <c r="I28" s="351">
        <v>339</v>
      </c>
      <c r="J28" s="350"/>
      <c r="K28" s="355">
        <v>14</v>
      </c>
      <c r="L28" s="356">
        <f t="shared" si="5"/>
        <v>182</v>
      </c>
      <c r="M28" s="350"/>
      <c r="N28" s="355">
        <v>174</v>
      </c>
      <c r="O28" s="355">
        <v>8</v>
      </c>
      <c r="P28" s="356">
        <f t="shared" si="6"/>
        <v>231</v>
      </c>
      <c r="Q28" s="350"/>
      <c r="R28" s="355">
        <v>214</v>
      </c>
      <c r="S28" s="355">
        <v>17</v>
      </c>
      <c r="T28" s="322"/>
      <c r="U28" s="322"/>
      <c r="V28" s="322"/>
      <c r="W28" s="322"/>
      <c r="X28" s="322"/>
      <c r="Y28" s="322"/>
      <c r="Z28" s="322"/>
      <c r="AA28" s="322"/>
    </row>
    <row r="29" spans="1:28" ht="18" customHeight="1">
      <c r="A29" s="344"/>
      <c r="B29" s="354" t="s">
        <v>485</v>
      </c>
      <c r="C29" s="355">
        <f t="shared" si="0"/>
        <v>63</v>
      </c>
      <c r="D29" s="351">
        <f t="shared" si="1"/>
        <v>28</v>
      </c>
      <c r="E29" s="355">
        <f t="shared" si="2"/>
        <v>28</v>
      </c>
      <c r="F29" s="355">
        <f t="shared" si="3"/>
        <v>7</v>
      </c>
      <c r="G29" s="356">
        <f t="shared" si="4"/>
        <v>33</v>
      </c>
      <c r="H29" s="350"/>
      <c r="I29" s="351">
        <v>28</v>
      </c>
      <c r="J29" s="350"/>
      <c r="K29" s="355">
        <v>5</v>
      </c>
      <c r="L29" s="356">
        <f t="shared" si="5"/>
        <v>14</v>
      </c>
      <c r="M29" s="350"/>
      <c r="N29" s="355">
        <v>12</v>
      </c>
      <c r="O29" s="355">
        <v>2</v>
      </c>
      <c r="P29" s="356">
        <f t="shared" si="6"/>
        <v>16</v>
      </c>
      <c r="Q29" s="350"/>
      <c r="R29" s="355">
        <v>16</v>
      </c>
      <c r="S29" s="350"/>
      <c r="T29" s="322"/>
      <c r="U29" s="322"/>
      <c r="V29" s="322"/>
      <c r="W29" s="322"/>
      <c r="X29" s="322"/>
      <c r="Y29" s="322"/>
      <c r="Z29" s="322"/>
    </row>
    <row r="30" spans="1:28" ht="18" customHeight="1">
      <c r="A30" s="344"/>
      <c r="B30" s="354" t="s">
        <v>486</v>
      </c>
      <c r="C30" s="355">
        <f t="shared" si="0"/>
        <v>115</v>
      </c>
      <c r="D30" s="351"/>
      <c r="E30" s="355">
        <f t="shared" si="2"/>
        <v>109</v>
      </c>
      <c r="F30" s="355">
        <f t="shared" si="3"/>
        <v>6</v>
      </c>
      <c r="G30" s="353"/>
      <c r="H30" s="350"/>
      <c r="I30" s="351"/>
      <c r="J30" s="350"/>
      <c r="K30" s="350"/>
      <c r="L30" s="353"/>
      <c r="M30" s="350"/>
      <c r="N30" s="350"/>
      <c r="O30" s="350"/>
      <c r="P30" s="356">
        <f t="shared" si="6"/>
        <v>115</v>
      </c>
      <c r="Q30" s="350"/>
      <c r="R30" s="355">
        <v>109</v>
      </c>
      <c r="S30" s="355">
        <v>6</v>
      </c>
      <c r="T30" s="322"/>
      <c r="U30" s="322"/>
      <c r="V30" s="322"/>
      <c r="W30" s="322"/>
      <c r="X30" s="322"/>
      <c r="Y30" s="322"/>
      <c r="Z30" s="322"/>
      <c r="AA30" s="322"/>
    </row>
    <row r="31" spans="1:28" ht="18" customHeight="1">
      <c r="A31" s="344"/>
      <c r="B31" s="354" t="s">
        <v>487</v>
      </c>
      <c r="C31" s="355">
        <f t="shared" si="0"/>
        <v>129</v>
      </c>
      <c r="D31" s="351">
        <f>SUM(I31)</f>
        <v>74</v>
      </c>
      <c r="E31" s="355">
        <f>SUM(J31+N31+R31+V31)</f>
        <v>55</v>
      </c>
      <c r="F31" s="350"/>
      <c r="G31" s="356">
        <f>SUM(I31:K31)</f>
        <v>74</v>
      </c>
      <c r="H31" s="350"/>
      <c r="I31" s="351">
        <v>74</v>
      </c>
      <c r="J31" s="350"/>
      <c r="K31" s="350"/>
      <c r="L31" s="356">
        <f>SUM(N31:O31)</f>
        <v>31</v>
      </c>
      <c r="M31" s="350"/>
      <c r="N31" s="355">
        <v>31</v>
      </c>
      <c r="O31" s="350"/>
      <c r="P31" s="356">
        <f t="shared" si="6"/>
        <v>24</v>
      </c>
      <c r="Q31" s="350"/>
      <c r="R31" s="355">
        <v>24</v>
      </c>
      <c r="S31" s="350"/>
      <c r="T31" s="322"/>
      <c r="U31" s="322"/>
      <c r="V31" s="322"/>
      <c r="W31" s="322"/>
      <c r="X31" s="322"/>
      <c r="Y31" s="322"/>
      <c r="Z31" s="322"/>
      <c r="AA31" s="322"/>
    </row>
    <row r="32" spans="1:28" ht="0.95" customHeight="1">
      <c r="B32" s="322"/>
      <c r="C32" s="322"/>
      <c r="D32" s="322"/>
      <c r="E32" s="322"/>
      <c r="F32" s="322"/>
      <c r="G32" s="322"/>
      <c r="H32" s="322"/>
      <c r="I32" s="322"/>
      <c r="J32" s="322"/>
      <c r="K32" s="322"/>
      <c r="L32" s="322"/>
      <c r="M32" s="322"/>
      <c r="N32" s="322"/>
      <c r="O32" s="322"/>
      <c r="P32" s="322"/>
      <c r="Q32" s="322"/>
      <c r="R32" s="322"/>
      <c r="S32" s="322"/>
      <c r="T32" s="322"/>
      <c r="U32" s="322"/>
      <c r="V32" s="322"/>
      <c r="W32" s="322"/>
      <c r="X32" s="322"/>
      <c r="Y32" s="322"/>
      <c r="Z32" s="322"/>
      <c r="AA32" s="322"/>
      <c r="AB32" s="322"/>
    </row>
    <row r="33" spans="1:27" ht="5.0999999999999996" customHeight="1">
      <c r="H33" s="322"/>
      <c r="I33" s="322"/>
      <c r="J33" s="322"/>
      <c r="K33" s="322"/>
      <c r="L33" s="322"/>
      <c r="M33" s="322"/>
      <c r="N33" s="322"/>
      <c r="O33" s="322"/>
      <c r="P33" s="322"/>
      <c r="Q33" s="322"/>
      <c r="R33" s="322"/>
      <c r="S33" s="322"/>
      <c r="T33" s="322"/>
      <c r="U33" s="322"/>
      <c r="V33" s="322"/>
      <c r="W33" s="322"/>
      <c r="X33" s="322"/>
      <c r="Y33" s="322"/>
      <c r="Z33" s="322"/>
      <c r="AA33" s="322"/>
    </row>
    <row r="34" spans="1:27" ht="12" customHeight="1">
      <c r="A34" s="358" t="s">
        <v>1291</v>
      </c>
      <c r="R34" s="358" t="s">
        <v>366</v>
      </c>
      <c r="S34" s="358"/>
    </row>
  </sheetData>
  <sheetProtection password="CA55" sheet="1" objects="1" scenarios="1"/>
  <phoneticPr fontId="9" type="noConversion"/>
  <pageMargins left="1.0236220472440944" right="0.31496062992125984" top="0.98425196850393704" bottom="1" header="0" footer="0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IU7960"/>
  <sheetViews>
    <sheetView showGridLines="0" workbookViewId="0">
      <selection sqref="A1:IV65536"/>
    </sheetView>
  </sheetViews>
  <sheetFormatPr baseColWidth="10" defaultColWidth="12.3984375" defaultRowHeight="10.5"/>
  <cols>
    <col min="1" max="1" width="3.3984375" style="360" customWidth="1"/>
    <col min="2" max="2" width="35" style="360" customWidth="1"/>
    <col min="3" max="3" width="10.3984375" style="360" customWidth="1"/>
    <col min="4" max="4" width="13.19921875" style="360" customWidth="1"/>
    <col min="5" max="5" width="8.59765625" style="360" customWidth="1"/>
    <col min="6" max="6" width="9.3984375" style="360" customWidth="1"/>
    <col min="7" max="7" width="6.59765625" style="360" customWidth="1"/>
    <col min="8" max="8" width="7.796875" style="360" customWidth="1"/>
    <col min="9" max="9" width="9" style="360" customWidth="1"/>
    <col min="10" max="10" width="8.19921875" style="360" customWidth="1"/>
    <col min="11" max="11" width="10.3984375" style="360" customWidth="1"/>
    <col min="12" max="12" width="5.796875" style="360" customWidth="1"/>
    <col min="13" max="13" width="8.796875" style="360" customWidth="1"/>
    <col min="14" max="14" width="2.19921875" style="360" customWidth="1"/>
    <col min="15" max="16384" width="12.3984375" style="360"/>
  </cols>
  <sheetData>
    <row r="1" spans="1:21" ht="9" customHeight="1">
      <c r="A1" s="359" t="s">
        <v>298</v>
      </c>
    </row>
    <row r="2" spans="1:21" ht="10.5" hidden="1" customHeight="1">
      <c r="A2" s="361"/>
    </row>
    <row r="3" spans="1:21" ht="12" customHeight="1">
      <c r="A3" s="359" t="s">
        <v>1292</v>
      </c>
    </row>
    <row r="4" spans="1:21" ht="11.25" customHeight="1">
      <c r="A4" s="359" t="s">
        <v>1293</v>
      </c>
    </row>
    <row r="5" spans="1:21" ht="10.5" customHeight="1">
      <c r="A5" s="359" t="s">
        <v>1294</v>
      </c>
    </row>
    <row r="6" spans="1:21" ht="10.5" hidden="1" customHeight="1"/>
    <row r="7" spans="1:21" ht="0.75" hidden="1" customHeight="1">
      <c r="A7" s="362"/>
      <c r="B7" s="363"/>
      <c r="C7" s="364"/>
      <c r="D7" s="363"/>
      <c r="E7" s="364"/>
      <c r="F7" s="364"/>
      <c r="G7" s="364"/>
      <c r="H7" s="364"/>
      <c r="I7" s="364"/>
      <c r="J7" s="364"/>
      <c r="K7" s="364"/>
      <c r="L7" s="364"/>
      <c r="M7" s="363"/>
    </row>
    <row r="8" spans="1:21" ht="9" customHeight="1">
      <c r="A8" s="365"/>
      <c r="B8" s="366" t="s">
        <v>380</v>
      </c>
      <c r="C8" s="2935"/>
      <c r="D8" s="368" t="s">
        <v>1295</v>
      </c>
      <c r="E8" s="369"/>
      <c r="F8" s="369"/>
      <c r="G8" s="369"/>
      <c r="H8" s="369"/>
      <c r="I8" s="370"/>
      <c r="J8" s="370"/>
      <c r="K8" s="370"/>
      <c r="L8" s="371"/>
      <c r="M8" s="372"/>
    </row>
    <row r="9" spans="1:21" ht="10.5" customHeight="1">
      <c r="A9" s="373"/>
      <c r="B9" s="374"/>
      <c r="C9" s="2936"/>
      <c r="D9" s="375" t="s">
        <v>1296</v>
      </c>
      <c r="E9" s="370"/>
      <c r="F9" s="371"/>
      <c r="G9" s="376" t="s">
        <v>1297</v>
      </c>
      <c r="H9" s="371"/>
      <c r="I9" s="371"/>
      <c r="J9" s="371"/>
      <c r="K9" s="371"/>
      <c r="L9" s="371"/>
      <c r="M9" s="372"/>
    </row>
    <row r="10" spans="1:21" ht="11.25" customHeight="1">
      <c r="A10" s="373"/>
      <c r="B10" s="377" t="s">
        <v>1298</v>
      </c>
      <c r="C10" s="2937" t="s">
        <v>383</v>
      </c>
      <c r="D10" s="375" t="s">
        <v>1299</v>
      </c>
      <c r="E10" s="378" t="s">
        <v>1232</v>
      </c>
      <c r="F10" s="369"/>
      <c r="G10" s="2947"/>
      <c r="H10" s="2951"/>
      <c r="I10" s="378" t="s">
        <v>1300</v>
      </c>
      <c r="J10" s="367"/>
      <c r="K10" s="367"/>
      <c r="L10" s="2947"/>
      <c r="M10" s="2954" t="s">
        <v>1233</v>
      </c>
    </row>
    <row r="11" spans="1:21" ht="9" customHeight="1">
      <c r="A11" s="379"/>
      <c r="B11" s="380"/>
      <c r="C11" s="2938"/>
      <c r="D11" s="381" t="s">
        <v>1301</v>
      </c>
      <c r="E11" s="382" t="s">
        <v>1302</v>
      </c>
      <c r="F11" s="382" t="s">
        <v>1303</v>
      </c>
      <c r="G11" s="2948" t="s">
        <v>1305</v>
      </c>
      <c r="H11" s="382" t="s">
        <v>1302</v>
      </c>
      <c r="I11" s="382" t="s">
        <v>1339</v>
      </c>
      <c r="J11" s="382" t="s">
        <v>1235</v>
      </c>
      <c r="K11" s="382" t="s">
        <v>1304</v>
      </c>
      <c r="L11" s="2952" t="s">
        <v>1305</v>
      </c>
      <c r="M11" s="2953" t="s">
        <v>1234</v>
      </c>
    </row>
    <row r="12" spans="1:21" ht="10.5" hidden="1" customHeight="1">
      <c r="A12" s="383"/>
      <c r="B12" s="384"/>
      <c r="C12" s="2939"/>
      <c r="D12" s="384"/>
      <c r="E12" s="384"/>
      <c r="F12" s="384"/>
      <c r="G12" s="2949"/>
      <c r="H12" s="384"/>
      <c r="I12" s="384"/>
      <c r="J12" s="384"/>
      <c r="K12" s="384"/>
      <c r="L12" s="385"/>
      <c r="M12" s="388"/>
    </row>
    <row r="13" spans="1:21" ht="10.5" hidden="1" customHeight="1">
      <c r="A13" s="383"/>
      <c r="B13" s="384"/>
      <c r="C13" s="2939"/>
      <c r="D13" s="384"/>
      <c r="E13" s="384"/>
      <c r="F13" s="384"/>
      <c r="G13" s="2949"/>
      <c r="H13" s="384"/>
      <c r="I13" s="384"/>
      <c r="J13" s="386"/>
      <c r="K13" s="386"/>
      <c r="L13" s="387"/>
      <c r="M13" s="388"/>
    </row>
    <row r="14" spans="1:21" ht="9.9499999999999993" customHeight="1">
      <c r="A14" s="389"/>
      <c r="B14" s="390" t="s">
        <v>389</v>
      </c>
      <c r="C14" s="2940">
        <f>SUM(C16+C20+C31)</f>
        <v>170</v>
      </c>
      <c r="D14" s="393">
        <f>SUM(D16+D20+D31)</f>
        <v>106</v>
      </c>
      <c r="E14" s="393">
        <f>SUM(E16+E20+E31)</f>
        <v>5</v>
      </c>
      <c r="F14" s="392"/>
      <c r="G14" s="2950">
        <f>SUM(G16+G20+G31)</f>
        <v>1</v>
      </c>
      <c r="H14" s="393">
        <f>SUM(H16+H20+H31)</f>
        <v>10</v>
      </c>
      <c r="I14" s="392"/>
      <c r="J14" s="392"/>
      <c r="K14" s="393">
        <f>SUM(K16+K20+K31)</f>
        <v>16</v>
      </c>
      <c r="L14" s="394">
        <f>SUM(L16+L20+L31)</f>
        <v>7</v>
      </c>
      <c r="M14" s="395">
        <f>SUM(M16+M20+M31)</f>
        <v>1</v>
      </c>
    </row>
    <row r="15" spans="1:21" ht="10.5" hidden="1" customHeight="1">
      <c r="A15" s="389"/>
      <c r="B15" s="396"/>
      <c r="C15" s="2941"/>
      <c r="D15" s="396"/>
      <c r="E15" s="396"/>
      <c r="F15" s="396"/>
      <c r="G15" s="396"/>
      <c r="H15" s="396"/>
      <c r="I15" s="396"/>
      <c r="J15" s="396"/>
      <c r="K15" s="396"/>
      <c r="L15" s="397"/>
      <c r="M15" s="398"/>
    </row>
    <row r="16" spans="1:21" ht="9" customHeight="1">
      <c r="A16" s="389"/>
      <c r="B16" s="399" t="s">
        <v>390</v>
      </c>
      <c r="C16" s="2942">
        <f>SUM(C17:C18)</f>
        <v>4</v>
      </c>
      <c r="D16" s="402">
        <f>SUM(D17:D18)</f>
        <v>1</v>
      </c>
      <c r="E16" s="401"/>
      <c r="F16" s="401"/>
      <c r="G16" s="401"/>
      <c r="H16" s="401"/>
      <c r="I16" s="401"/>
      <c r="J16" s="401"/>
      <c r="K16" s="402">
        <f>SUM(K17:K18)</f>
        <v>3</v>
      </c>
      <c r="L16" s="403"/>
      <c r="M16" s="404"/>
      <c r="N16" s="405"/>
      <c r="O16" s="406"/>
      <c r="P16" s="406"/>
      <c r="Q16" s="406"/>
      <c r="R16" s="406"/>
      <c r="S16" s="406"/>
      <c r="T16" s="406"/>
      <c r="U16" s="406"/>
    </row>
    <row r="17" spans="1:31" ht="9" customHeight="1">
      <c r="A17" s="389"/>
      <c r="B17" s="407" t="s">
        <v>391</v>
      </c>
      <c r="C17" s="2943">
        <f>SUM(D17:L17)</f>
        <v>3</v>
      </c>
      <c r="D17" s="410">
        <v>1</v>
      </c>
      <c r="E17" s="409"/>
      <c r="F17" s="409"/>
      <c r="G17" s="409"/>
      <c r="H17" s="409"/>
      <c r="I17" s="409"/>
      <c r="J17" s="409"/>
      <c r="K17" s="410">
        <v>2</v>
      </c>
      <c r="L17" s="411"/>
      <c r="M17" s="412"/>
      <c r="N17" s="387"/>
      <c r="O17" s="387"/>
      <c r="P17" s="387"/>
      <c r="Q17" s="387"/>
      <c r="R17" s="387"/>
    </row>
    <row r="18" spans="1:31" ht="8.1" customHeight="1">
      <c r="A18" s="389"/>
      <c r="B18" s="407" t="s">
        <v>392</v>
      </c>
      <c r="C18" s="2943">
        <f>SUM(D18:L18)</f>
        <v>1</v>
      </c>
      <c r="D18" s="409"/>
      <c r="E18" s="409"/>
      <c r="F18" s="409"/>
      <c r="G18" s="409"/>
      <c r="H18" s="409"/>
      <c r="I18" s="409"/>
      <c r="J18" s="409"/>
      <c r="K18" s="410">
        <v>1</v>
      </c>
      <c r="L18" s="411"/>
      <c r="M18" s="412"/>
      <c r="N18" s="387"/>
      <c r="O18" s="387"/>
      <c r="P18" s="387"/>
      <c r="Q18" s="387"/>
      <c r="R18" s="387"/>
      <c r="S18" s="387"/>
      <c r="T18" s="387"/>
      <c r="U18" s="387"/>
      <c r="V18" s="387"/>
      <c r="W18" s="387"/>
      <c r="X18" s="387"/>
      <c r="Y18" s="387"/>
      <c r="Z18" s="387"/>
      <c r="AA18" s="387"/>
      <c r="AB18" s="387"/>
      <c r="AC18" s="387"/>
      <c r="AD18" s="387"/>
      <c r="AE18" s="387"/>
    </row>
    <row r="19" spans="1:31" ht="10.5" hidden="1" customHeight="1">
      <c r="A19" s="389"/>
      <c r="B19" s="409"/>
      <c r="C19" s="2944"/>
      <c r="D19" s="409"/>
      <c r="E19" s="409"/>
      <c r="F19" s="409"/>
      <c r="G19" s="409"/>
      <c r="H19" s="409"/>
      <c r="I19" s="409"/>
      <c r="J19" s="409"/>
      <c r="K19" s="409"/>
      <c r="L19" s="411"/>
      <c r="M19" s="412"/>
      <c r="N19" s="387"/>
      <c r="O19" s="387"/>
      <c r="P19" s="387"/>
      <c r="Q19" s="387"/>
      <c r="R19" s="387"/>
      <c r="S19" s="387"/>
      <c r="T19" s="387"/>
      <c r="U19" s="387"/>
      <c r="V19" s="387"/>
      <c r="W19" s="387"/>
      <c r="X19" s="387"/>
      <c r="Y19" s="387"/>
      <c r="Z19" s="387"/>
      <c r="AA19" s="387"/>
      <c r="AB19" s="387"/>
      <c r="AC19" s="387"/>
      <c r="AD19" s="387"/>
      <c r="AE19" s="387"/>
    </row>
    <row r="20" spans="1:31" ht="9" customHeight="1">
      <c r="A20" s="389"/>
      <c r="B20" s="399" t="s">
        <v>393</v>
      </c>
      <c r="C20" s="2942">
        <f>SUM(C21:C29)</f>
        <v>115</v>
      </c>
      <c r="D20" s="402">
        <f>SUM(D21:D29)</f>
        <v>64</v>
      </c>
      <c r="E20" s="402">
        <f>SUM(E21:E29)</f>
        <v>5</v>
      </c>
      <c r="F20" s="401"/>
      <c r="G20" s="401"/>
      <c r="H20" s="402">
        <f>SUM(H21:H29)</f>
        <v>10</v>
      </c>
      <c r="I20" s="401"/>
      <c r="J20" s="401"/>
      <c r="K20" s="402">
        <f>SUM(K21:K29)</f>
        <v>11</v>
      </c>
      <c r="L20" s="411"/>
      <c r="M20" s="413">
        <f>SUM(M21:M29)</f>
        <v>1</v>
      </c>
      <c r="N20" s="387"/>
      <c r="O20" s="387"/>
      <c r="P20" s="387"/>
      <c r="Q20" s="387"/>
      <c r="R20" s="387"/>
      <c r="S20" s="387"/>
      <c r="T20" s="387"/>
      <c r="U20" s="387"/>
      <c r="V20" s="387"/>
      <c r="W20" s="387"/>
      <c r="X20" s="387"/>
      <c r="Y20" s="387"/>
      <c r="Z20" s="387"/>
      <c r="AA20" s="387"/>
      <c r="AB20" s="387"/>
      <c r="AC20" s="387"/>
      <c r="AD20" s="387"/>
      <c r="AE20" s="387"/>
    </row>
    <row r="21" spans="1:31" ht="8.1" customHeight="1">
      <c r="A21" s="389"/>
      <c r="B21" s="407" t="s">
        <v>391</v>
      </c>
      <c r="C21" s="2944"/>
      <c r="D21" s="409"/>
      <c r="E21" s="409"/>
      <c r="F21" s="409"/>
      <c r="G21" s="409"/>
      <c r="H21" s="409"/>
      <c r="I21" s="409"/>
      <c r="J21" s="409"/>
      <c r="K21" s="409"/>
      <c r="L21" s="411"/>
      <c r="M21" s="412"/>
      <c r="V21" s="387"/>
      <c r="W21" s="387"/>
      <c r="X21" s="387"/>
      <c r="Y21" s="387"/>
      <c r="Z21" s="387"/>
      <c r="AA21" s="387"/>
      <c r="AB21" s="387"/>
      <c r="AC21" s="387"/>
      <c r="AD21" s="387"/>
      <c r="AE21" s="387"/>
    </row>
    <row r="22" spans="1:31" ht="9" customHeight="1">
      <c r="A22" s="389"/>
      <c r="B22" s="407" t="s">
        <v>394</v>
      </c>
      <c r="C22" s="2943">
        <f>SUM(D22:M22)</f>
        <v>32</v>
      </c>
      <c r="D22" s="410">
        <v>14</v>
      </c>
      <c r="E22" s="410">
        <v>3</v>
      </c>
      <c r="F22" s="409"/>
      <c r="G22" s="409"/>
      <c r="H22" s="410">
        <v>10</v>
      </c>
      <c r="I22" s="409"/>
      <c r="J22" s="409"/>
      <c r="K22" s="410">
        <v>4</v>
      </c>
      <c r="L22" s="411"/>
      <c r="M22" s="413">
        <v>1</v>
      </c>
      <c r="V22" s="387"/>
      <c r="W22" s="387"/>
      <c r="X22" s="387"/>
      <c r="Y22" s="387"/>
      <c r="Z22" s="387"/>
      <c r="AA22" s="387"/>
      <c r="AB22" s="387"/>
      <c r="AC22" s="387"/>
      <c r="AD22" s="387"/>
      <c r="AE22" s="387"/>
    </row>
    <row r="23" spans="1:31" ht="8.1" customHeight="1">
      <c r="A23" s="389"/>
      <c r="B23" s="407" t="s">
        <v>395</v>
      </c>
      <c r="C23" s="2943">
        <f>SUM(D23:M23)</f>
        <v>4</v>
      </c>
      <c r="D23" s="410">
        <v>2</v>
      </c>
      <c r="E23" s="409"/>
      <c r="F23" s="409"/>
      <c r="G23" s="409"/>
      <c r="H23" s="409"/>
      <c r="I23" s="409"/>
      <c r="J23" s="409"/>
      <c r="K23" s="410">
        <v>2</v>
      </c>
      <c r="L23" s="411"/>
      <c r="M23" s="412"/>
      <c r="V23" s="387"/>
      <c r="W23" s="387"/>
      <c r="X23" s="387"/>
      <c r="Y23" s="387"/>
      <c r="Z23" s="387"/>
      <c r="AA23" s="387"/>
      <c r="AB23" s="387"/>
      <c r="AC23" s="387"/>
      <c r="AD23" s="387"/>
      <c r="AE23" s="387"/>
    </row>
    <row r="24" spans="1:31" ht="8.1" customHeight="1">
      <c r="A24" s="389"/>
      <c r="B24" s="407" t="s">
        <v>392</v>
      </c>
      <c r="C24" s="2943">
        <f>SUM(D24:M24)</f>
        <v>3</v>
      </c>
      <c r="D24" s="409"/>
      <c r="E24" s="409"/>
      <c r="F24" s="409"/>
      <c r="G24" s="409"/>
      <c r="H24" s="409"/>
      <c r="I24" s="409"/>
      <c r="J24" s="409"/>
      <c r="K24" s="410">
        <v>3</v>
      </c>
      <c r="L24" s="411"/>
      <c r="M24" s="412"/>
      <c r="N24" s="387"/>
      <c r="O24" s="387"/>
      <c r="P24" s="387"/>
      <c r="Q24" s="387"/>
      <c r="R24" s="387"/>
      <c r="S24" s="387"/>
      <c r="T24" s="387"/>
      <c r="U24" s="387"/>
      <c r="V24" s="387"/>
      <c r="W24" s="387"/>
      <c r="X24" s="387"/>
      <c r="Y24" s="387"/>
      <c r="Z24" s="387"/>
      <c r="AA24" s="387"/>
      <c r="AB24" s="387"/>
      <c r="AC24" s="387"/>
      <c r="AD24" s="387"/>
      <c r="AE24" s="387"/>
    </row>
    <row r="25" spans="1:31" ht="9" customHeight="1">
      <c r="A25" s="389"/>
      <c r="B25" s="407" t="s">
        <v>396</v>
      </c>
      <c r="C25" s="2943">
        <f>SUM(D25:M25)</f>
        <v>44</v>
      </c>
      <c r="D25" s="410">
        <v>44</v>
      </c>
      <c r="E25" s="409"/>
      <c r="F25" s="409"/>
      <c r="G25" s="409"/>
      <c r="H25" s="409"/>
      <c r="I25" s="409"/>
      <c r="J25" s="409"/>
      <c r="K25" s="409"/>
      <c r="L25" s="411"/>
      <c r="M25" s="412"/>
      <c r="N25" s="387"/>
      <c r="O25" s="387"/>
      <c r="P25" s="387"/>
      <c r="Q25" s="387"/>
      <c r="R25" s="387"/>
      <c r="S25" s="387"/>
      <c r="T25" s="387"/>
      <c r="U25" s="387"/>
      <c r="V25" s="387"/>
      <c r="W25" s="387"/>
      <c r="X25" s="387"/>
      <c r="Y25" s="387"/>
      <c r="Z25" s="387"/>
      <c r="AA25" s="387"/>
      <c r="AB25" s="387"/>
      <c r="AC25" s="387"/>
      <c r="AD25" s="387"/>
      <c r="AE25" s="387"/>
    </row>
    <row r="26" spans="1:31" ht="8.1" customHeight="1">
      <c r="A26" s="389"/>
      <c r="B26" s="407" t="s">
        <v>397</v>
      </c>
      <c r="C26" s="2944"/>
      <c r="D26" s="409"/>
      <c r="E26" s="409"/>
      <c r="F26" s="409"/>
      <c r="G26" s="409"/>
      <c r="H26" s="409"/>
      <c r="I26" s="409"/>
      <c r="J26" s="409"/>
      <c r="K26" s="409"/>
      <c r="L26" s="411"/>
      <c r="M26" s="412"/>
      <c r="N26" s="387"/>
      <c r="O26" s="387"/>
      <c r="P26" s="387"/>
      <c r="Q26" s="387"/>
      <c r="R26" s="387"/>
      <c r="S26" s="387"/>
      <c r="T26" s="387"/>
      <c r="U26" s="387"/>
      <c r="V26" s="387"/>
      <c r="W26" s="387"/>
      <c r="X26" s="387"/>
      <c r="Y26" s="387"/>
      <c r="Z26" s="387"/>
      <c r="AA26" s="387"/>
      <c r="AB26" s="387"/>
      <c r="AC26" s="387"/>
      <c r="AD26" s="387"/>
      <c r="AE26" s="387"/>
    </row>
    <row r="27" spans="1:31" ht="8.1" customHeight="1">
      <c r="A27" s="389"/>
      <c r="B27" s="407" t="s">
        <v>398</v>
      </c>
      <c r="C27" s="2943">
        <f>SUM(D27:L27)</f>
        <v>2</v>
      </c>
      <c r="D27" s="410">
        <v>1</v>
      </c>
      <c r="E27" s="409"/>
      <c r="F27" s="409"/>
      <c r="G27" s="409"/>
      <c r="H27" s="409"/>
      <c r="I27" s="409"/>
      <c r="J27" s="409"/>
      <c r="K27" s="410">
        <v>1</v>
      </c>
      <c r="L27" s="411"/>
      <c r="M27" s="412"/>
      <c r="N27" s="387"/>
      <c r="O27" s="387"/>
      <c r="P27" s="387"/>
      <c r="Q27" s="387"/>
      <c r="R27" s="387"/>
      <c r="S27" s="387"/>
      <c r="T27" s="387"/>
      <c r="U27" s="387"/>
      <c r="V27" s="387"/>
      <c r="W27" s="387"/>
      <c r="X27" s="387"/>
      <c r="Y27" s="387"/>
      <c r="Z27" s="387"/>
      <c r="AA27" s="387"/>
      <c r="AB27" s="387"/>
      <c r="AC27" s="387"/>
      <c r="AD27" s="387"/>
      <c r="AE27" s="387"/>
    </row>
    <row r="28" spans="1:31" ht="8.1" customHeight="1">
      <c r="A28" s="389"/>
      <c r="B28" s="407" t="s">
        <v>1306</v>
      </c>
      <c r="C28" s="2943">
        <v>24</v>
      </c>
      <c r="D28" s="409"/>
      <c r="E28" s="409"/>
      <c r="F28" s="409"/>
      <c r="G28" s="409"/>
      <c r="H28" s="409"/>
      <c r="I28" s="409"/>
      <c r="J28" s="409"/>
      <c r="K28" s="409"/>
      <c r="L28" s="411"/>
      <c r="M28" s="412"/>
      <c r="N28" s="387"/>
      <c r="O28" s="387"/>
      <c r="P28" s="387"/>
      <c r="Q28" s="387"/>
      <c r="R28" s="387"/>
      <c r="S28" s="387"/>
      <c r="T28" s="387"/>
      <c r="U28" s="387"/>
      <c r="V28" s="387"/>
      <c r="W28" s="387"/>
      <c r="X28" s="387"/>
      <c r="Y28" s="387"/>
      <c r="Z28" s="387"/>
      <c r="AA28" s="387"/>
      <c r="AB28" s="387"/>
      <c r="AC28" s="387"/>
      <c r="AD28" s="387"/>
      <c r="AE28" s="387"/>
    </row>
    <row r="29" spans="1:31" ht="8.1" customHeight="1">
      <c r="A29" s="389"/>
      <c r="B29" s="407" t="s">
        <v>1307</v>
      </c>
      <c r="C29" s="2943">
        <f>SUM(D29:L29)</f>
        <v>6</v>
      </c>
      <c r="D29" s="410">
        <v>3</v>
      </c>
      <c r="E29" s="410">
        <v>2</v>
      </c>
      <c r="F29" s="409"/>
      <c r="G29" s="409"/>
      <c r="H29" s="409"/>
      <c r="I29" s="409"/>
      <c r="J29" s="409"/>
      <c r="K29" s="410">
        <v>1</v>
      </c>
      <c r="L29" s="411"/>
      <c r="M29" s="412"/>
      <c r="N29" s="387"/>
      <c r="O29" s="387"/>
      <c r="P29" s="387"/>
      <c r="Q29" s="387"/>
      <c r="R29" s="387"/>
      <c r="S29" s="387"/>
      <c r="T29" s="387"/>
      <c r="U29" s="387"/>
      <c r="V29" s="387"/>
      <c r="W29" s="387"/>
      <c r="X29" s="387"/>
      <c r="Y29" s="387"/>
      <c r="Z29" s="387"/>
      <c r="AA29" s="387"/>
      <c r="AB29" s="387"/>
      <c r="AC29" s="387"/>
      <c r="AD29" s="387"/>
      <c r="AE29" s="387"/>
    </row>
    <row r="30" spans="1:31" ht="10.5" hidden="1" customHeight="1">
      <c r="A30" s="389"/>
      <c r="B30" s="409"/>
      <c r="C30" s="2944"/>
      <c r="D30" s="409"/>
      <c r="E30" s="409"/>
      <c r="F30" s="409"/>
      <c r="G30" s="409"/>
      <c r="H30" s="409"/>
      <c r="I30" s="409"/>
      <c r="J30" s="409"/>
      <c r="K30" s="409"/>
      <c r="L30" s="411"/>
      <c r="M30" s="412"/>
      <c r="N30" s="387"/>
      <c r="O30" s="387"/>
      <c r="P30" s="387"/>
      <c r="Q30" s="387"/>
      <c r="R30" s="387"/>
      <c r="S30" s="387"/>
      <c r="T30" s="387"/>
      <c r="U30" s="387"/>
      <c r="V30" s="387"/>
      <c r="W30" s="387"/>
      <c r="X30" s="387"/>
      <c r="Y30" s="387"/>
      <c r="Z30" s="387"/>
      <c r="AA30" s="387"/>
      <c r="AB30" s="387"/>
      <c r="AC30" s="387"/>
      <c r="AD30" s="387"/>
      <c r="AE30" s="387"/>
    </row>
    <row r="31" spans="1:31" ht="9" customHeight="1">
      <c r="A31" s="389"/>
      <c r="B31" s="399" t="s">
        <v>401</v>
      </c>
      <c r="C31" s="2942">
        <f>SUM(C32:C39)</f>
        <v>51</v>
      </c>
      <c r="D31" s="402">
        <f>SUM(D32:D39)</f>
        <v>41</v>
      </c>
      <c r="E31" s="401"/>
      <c r="F31" s="401"/>
      <c r="G31" s="402">
        <f>SUM(G32:G39)</f>
        <v>1</v>
      </c>
      <c r="H31" s="401"/>
      <c r="I31" s="401"/>
      <c r="J31" s="401"/>
      <c r="K31" s="402">
        <f>SUM(K32:K39)</f>
        <v>2</v>
      </c>
      <c r="L31" s="408">
        <f>SUM(L32:L39)</f>
        <v>7</v>
      </c>
      <c r="M31" s="412"/>
      <c r="N31" s="387"/>
      <c r="O31" s="387"/>
      <c r="P31" s="387"/>
      <c r="Q31" s="387"/>
      <c r="R31" s="387"/>
      <c r="S31" s="387"/>
      <c r="T31" s="387"/>
      <c r="U31" s="387"/>
      <c r="V31" s="387"/>
      <c r="W31" s="387"/>
      <c r="X31" s="387"/>
      <c r="Y31" s="387"/>
      <c r="Z31" s="387"/>
      <c r="AA31" s="387"/>
      <c r="AB31" s="387"/>
      <c r="AC31" s="387"/>
      <c r="AD31" s="387"/>
      <c r="AE31" s="387"/>
    </row>
    <row r="32" spans="1:31" ht="8.1" customHeight="1">
      <c r="A32" s="389"/>
      <c r="B32" s="407" t="s">
        <v>428</v>
      </c>
      <c r="C32" s="2943">
        <f>SUM(D32:M32)</f>
        <v>2</v>
      </c>
      <c r="D32" s="410">
        <v>1</v>
      </c>
      <c r="E32" s="409"/>
      <c r="F32" s="409"/>
      <c r="G32" s="409"/>
      <c r="H32" s="409"/>
      <c r="I32" s="409"/>
      <c r="J32" s="409"/>
      <c r="K32" s="410">
        <v>1</v>
      </c>
      <c r="L32" s="411"/>
      <c r="M32" s="412"/>
      <c r="N32" s="387"/>
      <c r="O32" s="387"/>
      <c r="P32" s="387"/>
      <c r="Q32" s="387"/>
      <c r="R32" s="387"/>
      <c r="S32" s="387"/>
      <c r="T32" s="387"/>
      <c r="U32" s="387"/>
      <c r="V32" s="387"/>
      <c r="W32" s="387"/>
      <c r="X32" s="387"/>
      <c r="Y32" s="387"/>
      <c r="Z32" s="387"/>
      <c r="AA32" s="387"/>
      <c r="AB32" s="387"/>
      <c r="AC32" s="387"/>
      <c r="AD32" s="387"/>
      <c r="AE32" s="387"/>
    </row>
    <row r="33" spans="1:31" ht="8.1" customHeight="1">
      <c r="A33" s="389"/>
      <c r="B33" s="407" t="s">
        <v>429</v>
      </c>
      <c r="C33" s="2943">
        <f>SUM(D33:M33)</f>
        <v>6</v>
      </c>
      <c r="D33" s="410">
        <v>5</v>
      </c>
      <c r="E33" s="409"/>
      <c r="F33" s="409"/>
      <c r="G33" s="410">
        <v>1</v>
      </c>
      <c r="H33" s="409"/>
      <c r="I33" s="409"/>
      <c r="J33" s="409"/>
      <c r="K33" s="409"/>
      <c r="L33" s="411"/>
      <c r="M33" s="412"/>
      <c r="N33" s="387"/>
      <c r="O33" s="387"/>
      <c r="P33" s="387"/>
      <c r="Q33" s="387"/>
      <c r="R33" s="387"/>
      <c r="S33" s="387"/>
      <c r="T33" s="387"/>
      <c r="U33" s="387"/>
      <c r="V33" s="387"/>
      <c r="W33" s="387"/>
      <c r="X33" s="387"/>
      <c r="Y33" s="387"/>
      <c r="Z33" s="387"/>
      <c r="AA33" s="387"/>
      <c r="AB33" s="387"/>
      <c r="AC33" s="387"/>
      <c r="AD33" s="387"/>
      <c r="AE33" s="387"/>
    </row>
    <row r="34" spans="1:31" ht="8.1" customHeight="1">
      <c r="A34" s="389"/>
      <c r="B34" s="407" t="s">
        <v>430</v>
      </c>
      <c r="C34" s="2943">
        <f>SUM(D34:M34)</f>
        <v>2</v>
      </c>
      <c r="D34" s="410">
        <v>1</v>
      </c>
      <c r="E34" s="409"/>
      <c r="F34" s="409"/>
      <c r="G34" s="409"/>
      <c r="H34" s="409"/>
      <c r="I34" s="409"/>
      <c r="J34" s="409"/>
      <c r="K34" s="410">
        <v>1</v>
      </c>
      <c r="L34" s="411"/>
      <c r="M34" s="412"/>
      <c r="N34" s="387"/>
      <c r="O34" s="387"/>
      <c r="P34" s="387"/>
      <c r="Q34" s="387"/>
      <c r="R34" s="387"/>
      <c r="S34" s="387"/>
      <c r="T34" s="387"/>
      <c r="U34" s="387"/>
      <c r="V34" s="387"/>
      <c r="W34" s="387"/>
      <c r="X34" s="387"/>
      <c r="Y34" s="387"/>
      <c r="Z34" s="387"/>
      <c r="AA34" s="387"/>
      <c r="AB34" s="387"/>
      <c r="AC34" s="387"/>
      <c r="AD34" s="387"/>
      <c r="AE34" s="387"/>
    </row>
    <row r="35" spans="1:31" ht="9" customHeight="1">
      <c r="A35" s="389"/>
      <c r="B35" s="407" t="s">
        <v>397</v>
      </c>
      <c r="C35" s="2943">
        <f>SUM(D35:M35)</f>
        <v>31</v>
      </c>
      <c r="D35" s="410">
        <v>27</v>
      </c>
      <c r="E35" s="409"/>
      <c r="F35" s="409"/>
      <c r="G35" s="409"/>
      <c r="H35" s="409"/>
      <c r="I35" s="409"/>
      <c r="J35" s="409"/>
      <c r="K35" s="409"/>
      <c r="L35" s="408">
        <v>4</v>
      </c>
      <c r="M35" s="412"/>
      <c r="N35" s="387"/>
      <c r="O35" s="387"/>
      <c r="P35" s="387"/>
      <c r="Q35" s="387"/>
      <c r="R35" s="387"/>
      <c r="S35" s="387"/>
      <c r="T35" s="387"/>
      <c r="U35" s="387"/>
      <c r="V35" s="387"/>
      <c r="W35" s="387"/>
      <c r="X35" s="387"/>
      <c r="Y35" s="387"/>
      <c r="Z35" s="387"/>
      <c r="AA35" s="387"/>
      <c r="AB35" s="387"/>
      <c r="AC35" s="387"/>
      <c r="AD35" s="387"/>
      <c r="AE35" s="387"/>
    </row>
    <row r="36" spans="1:31" ht="8.1" customHeight="1">
      <c r="A36" s="389"/>
      <c r="B36" s="407" t="s">
        <v>431</v>
      </c>
      <c r="C36" s="2943">
        <f>SUM(D36:L36)</f>
        <v>2</v>
      </c>
      <c r="D36" s="410">
        <v>1</v>
      </c>
      <c r="E36" s="409"/>
      <c r="F36" s="409"/>
      <c r="G36" s="409"/>
      <c r="H36" s="409"/>
      <c r="I36" s="409"/>
      <c r="J36" s="409"/>
      <c r="K36" s="409"/>
      <c r="L36" s="408">
        <v>1</v>
      </c>
      <c r="M36" s="412"/>
      <c r="N36" s="387"/>
      <c r="O36" s="387"/>
      <c r="P36" s="387"/>
      <c r="Q36" s="387"/>
      <c r="R36" s="387"/>
      <c r="S36" s="387"/>
      <c r="T36" s="387"/>
      <c r="U36" s="387"/>
      <c r="V36" s="387"/>
      <c r="W36" s="387"/>
      <c r="X36" s="387"/>
      <c r="Y36" s="387"/>
      <c r="Z36" s="387"/>
      <c r="AA36" s="387"/>
      <c r="AB36" s="387"/>
      <c r="AC36" s="387"/>
      <c r="AD36" s="387"/>
      <c r="AE36" s="387"/>
    </row>
    <row r="37" spans="1:31" ht="8.1" customHeight="1">
      <c r="A37" s="389"/>
      <c r="B37" s="407" t="s">
        <v>432</v>
      </c>
      <c r="C37" s="2943">
        <f>SUM(D37:L37)</f>
        <v>2</v>
      </c>
      <c r="D37" s="409"/>
      <c r="E37" s="409"/>
      <c r="F37" s="409"/>
      <c r="G37" s="409"/>
      <c r="H37" s="409"/>
      <c r="I37" s="409"/>
      <c r="J37" s="409"/>
      <c r="K37" s="409"/>
      <c r="L37" s="408">
        <v>2</v>
      </c>
      <c r="M37" s="412"/>
      <c r="N37" s="387"/>
      <c r="O37" s="387"/>
      <c r="P37" s="387"/>
      <c r="Q37" s="387"/>
      <c r="R37" s="387"/>
      <c r="S37" s="387"/>
      <c r="T37" s="387"/>
      <c r="U37" s="387"/>
      <c r="V37" s="387"/>
      <c r="W37" s="387"/>
      <c r="X37" s="387"/>
      <c r="Y37" s="387"/>
      <c r="Z37" s="387"/>
      <c r="AA37" s="387"/>
      <c r="AB37" s="387"/>
      <c r="AC37" s="387"/>
      <c r="AD37" s="387"/>
      <c r="AE37" s="387"/>
    </row>
    <row r="38" spans="1:31" ht="9" customHeight="1">
      <c r="A38" s="389"/>
      <c r="B38" s="407" t="s">
        <v>433</v>
      </c>
      <c r="C38" s="2943">
        <f>SUM(D38:L38)</f>
        <v>2</v>
      </c>
      <c r="D38" s="410">
        <v>2</v>
      </c>
      <c r="E38" s="409"/>
      <c r="F38" s="409"/>
      <c r="G38" s="409"/>
      <c r="H38" s="409"/>
      <c r="I38" s="409"/>
      <c r="J38" s="409"/>
      <c r="K38" s="409"/>
      <c r="L38" s="411"/>
      <c r="M38" s="412"/>
      <c r="N38" s="387"/>
      <c r="O38" s="387"/>
      <c r="P38" s="387"/>
      <c r="Q38" s="387"/>
      <c r="R38" s="387"/>
      <c r="S38" s="387"/>
      <c r="T38" s="387"/>
      <c r="U38" s="387"/>
      <c r="V38" s="387"/>
      <c r="W38" s="387"/>
      <c r="X38" s="387"/>
      <c r="Y38" s="387"/>
      <c r="Z38" s="387"/>
      <c r="AA38" s="387"/>
      <c r="AB38" s="387"/>
      <c r="AC38" s="387"/>
      <c r="AD38" s="387"/>
      <c r="AE38" s="387"/>
    </row>
    <row r="39" spans="1:31" ht="8.1" customHeight="1">
      <c r="A39" s="389"/>
      <c r="B39" s="407" t="s">
        <v>434</v>
      </c>
      <c r="C39" s="2943">
        <f>SUM(D39:L39)</f>
        <v>4</v>
      </c>
      <c r="D39" s="410">
        <v>4</v>
      </c>
      <c r="E39" s="409"/>
      <c r="F39" s="409"/>
      <c r="G39" s="409"/>
      <c r="H39" s="409"/>
      <c r="I39" s="409"/>
      <c r="J39" s="409"/>
      <c r="K39" s="409"/>
      <c r="L39" s="411"/>
      <c r="M39" s="412"/>
      <c r="N39" s="387"/>
      <c r="O39" s="387"/>
      <c r="P39" s="387"/>
      <c r="Q39" s="387"/>
      <c r="R39" s="387"/>
      <c r="S39" s="387"/>
      <c r="T39" s="387"/>
      <c r="U39" s="387"/>
      <c r="V39" s="387"/>
      <c r="W39" s="387"/>
      <c r="X39" s="387"/>
      <c r="Y39" s="387"/>
      <c r="Z39" s="387"/>
      <c r="AA39" s="387"/>
      <c r="AB39" s="387"/>
      <c r="AC39" s="387"/>
      <c r="AD39" s="387"/>
      <c r="AE39" s="387"/>
    </row>
    <row r="40" spans="1:31" ht="10.5" hidden="1" customHeight="1">
      <c r="A40" s="389"/>
      <c r="B40" s="409"/>
      <c r="C40" s="2944"/>
      <c r="D40" s="409"/>
      <c r="E40" s="409"/>
      <c r="F40" s="409"/>
      <c r="G40" s="409"/>
      <c r="H40" s="409"/>
      <c r="I40" s="409"/>
      <c r="J40" s="409"/>
      <c r="K40" s="409"/>
      <c r="L40" s="411"/>
      <c r="M40" s="412"/>
      <c r="N40" s="387"/>
      <c r="O40" s="387"/>
      <c r="P40" s="387"/>
      <c r="Q40" s="387"/>
      <c r="R40" s="387"/>
      <c r="S40" s="387"/>
      <c r="T40" s="387"/>
      <c r="U40" s="387"/>
      <c r="V40" s="387"/>
      <c r="W40" s="387"/>
      <c r="X40" s="387"/>
      <c r="Y40" s="387"/>
      <c r="Z40" s="387"/>
      <c r="AA40" s="387"/>
      <c r="AB40" s="387"/>
      <c r="AC40" s="387"/>
      <c r="AD40" s="387"/>
      <c r="AE40" s="387"/>
    </row>
    <row r="41" spans="1:31" ht="9.9499999999999993" customHeight="1">
      <c r="A41" s="389"/>
      <c r="B41" s="390" t="s">
        <v>435</v>
      </c>
      <c r="C41" s="2940">
        <f t="shared" ref="C41:H41" si="0">SUM(C43+C44+C47+C53+C57+C58+C63+C64+C69+C70+C71+C72+C73)</f>
        <v>2550</v>
      </c>
      <c r="D41" s="393">
        <f t="shared" si="0"/>
        <v>1509</v>
      </c>
      <c r="E41" s="393">
        <f t="shared" si="0"/>
        <v>516</v>
      </c>
      <c r="F41" s="393">
        <f t="shared" si="0"/>
        <v>263</v>
      </c>
      <c r="G41" s="393">
        <f t="shared" si="0"/>
        <v>61</v>
      </c>
      <c r="H41" s="393">
        <f t="shared" si="0"/>
        <v>97</v>
      </c>
      <c r="I41" s="392"/>
      <c r="J41" s="393">
        <f>SUM(J43+J44+J47+J53+J57+J58+J63+J64+J69+J70+J71+J72+J73)</f>
        <v>49</v>
      </c>
      <c r="K41" s="393">
        <f>SUM(K43+K44+K47+K53+K57+K58+K63+K64+K69+K70+K71+K72+K73)</f>
        <v>28</v>
      </c>
      <c r="L41" s="391">
        <f>SUM(L43+L44+L47+L53+L57+L58+L63+L64+L69+L70+L71+L72+L73)</f>
        <v>23</v>
      </c>
      <c r="M41" s="395">
        <f>SUM(M43+M44+M47+M53+M57+M58+M63+M64+M69+M70+M71+M72+M73)</f>
        <v>4</v>
      </c>
      <c r="N41" s="387"/>
      <c r="O41" s="387"/>
      <c r="P41" s="387"/>
      <c r="Q41" s="387"/>
      <c r="R41" s="387"/>
      <c r="S41" s="387"/>
      <c r="T41" s="387"/>
      <c r="U41" s="387"/>
      <c r="V41" s="387"/>
      <c r="W41" s="387"/>
      <c r="X41" s="387"/>
      <c r="Y41" s="387"/>
      <c r="Z41" s="387"/>
      <c r="AA41" s="387"/>
      <c r="AB41" s="387"/>
      <c r="AC41" s="387"/>
      <c r="AD41" s="387"/>
      <c r="AE41" s="387"/>
    </row>
    <row r="42" spans="1:31" ht="10.5" hidden="1" customHeight="1">
      <c r="A42" s="389"/>
      <c r="B42" s="409"/>
      <c r="C42" s="2944"/>
      <c r="D42" s="409"/>
      <c r="E42" s="409"/>
      <c r="F42" s="409"/>
      <c r="G42" s="409"/>
      <c r="H42" s="409"/>
      <c r="I42" s="409"/>
      <c r="J42" s="409"/>
      <c r="K42" s="409"/>
      <c r="L42" s="411"/>
      <c r="M42" s="412"/>
      <c r="N42" s="387"/>
      <c r="O42" s="387"/>
      <c r="P42" s="387"/>
      <c r="Q42" s="387"/>
      <c r="R42" s="387"/>
      <c r="S42" s="387"/>
      <c r="T42" s="387"/>
      <c r="U42" s="387"/>
      <c r="V42" s="387"/>
      <c r="W42" s="387"/>
      <c r="X42" s="387"/>
      <c r="Y42" s="387"/>
      <c r="Z42" s="387"/>
      <c r="AA42" s="387"/>
      <c r="AB42" s="387"/>
      <c r="AC42" s="387"/>
      <c r="AD42" s="387"/>
      <c r="AE42" s="387"/>
    </row>
    <row r="43" spans="1:31" ht="9" customHeight="1">
      <c r="A43" s="389"/>
      <c r="B43" s="407" t="s">
        <v>1308</v>
      </c>
      <c r="C43" s="2943">
        <f>SUM(D43:M43)</f>
        <v>71</v>
      </c>
      <c r="D43" s="410">
        <v>16</v>
      </c>
      <c r="E43" s="410">
        <v>50</v>
      </c>
      <c r="F43" s="410">
        <v>3</v>
      </c>
      <c r="G43" s="409"/>
      <c r="H43" s="410">
        <v>2</v>
      </c>
      <c r="I43" s="409"/>
      <c r="J43" s="409"/>
      <c r="K43" s="409"/>
      <c r="L43" s="411"/>
      <c r="M43" s="412"/>
      <c r="N43" s="387"/>
      <c r="O43" s="387"/>
      <c r="P43" s="387"/>
      <c r="Q43" s="387"/>
      <c r="R43" s="387"/>
      <c r="S43" s="387"/>
      <c r="T43" s="387"/>
      <c r="U43" s="387"/>
      <c r="V43" s="387"/>
      <c r="W43" s="387"/>
      <c r="X43" s="387"/>
      <c r="Y43" s="387"/>
      <c r="Z43" s="387"/>
      <c r="AA43" s="387"/>
      <c r="AB43" s="387"/>
      <c r="AC43" s="387"/>
      <c r="AD43" s="387"/>
      <c r="AE43" s="387"/>
    </row>
    <row r="44" spans="1:31" ht="9" customHeight="1">
      <c r="A44" s="389"/>
      <c r="B44" s="399" t="s">
        <v>438</v>
      </c>
      <c r="C44" s="2942">
        <f>SUM(C45:C46)</f>
        <v>115</v>
      </c>
      <c r="D44" s="402">
        <f>SUM(D45:D46)</f>
        <v>79</v>
      </c>
      <c r="E44" s="402">
        <f>SUM(E45:E46)</f>
        <v>10</v>
      </c>
      <c r="F44" s="402">
        <f>SUM(F45:F46)</f>
        <v>6</v>
      </c>
      <c r="G44" s="401"/>
      <c r="H44" s="402">
        <f>SUM(H45:H46)</f>
        <v>18</v>
      </c>
      <c r="I44" s="401"/>
      <c r="J44" s="402">
        <f>SUM(J45:J46)</f>
        <v>1</v>
      </c>
      <c r="K44" s="401"/>
      <c r="L44" s="403"/>
      <c r="M44" s="414">
        <f>SUM(M45:M46)</f>
        <v>1</v>
      </c>
      <c r="N44" s="387"/>
      <c r="O44" s="387"/>
      <c r="P44" s="387"/>
      <c r="Q44" s="387"/>
      <c r="R44" s="387"/>
      <c r="S44" s="387"/>
      <c r="T44" s="387"/>
      <c r="U44" s="387"/>
      <c r="V44" s="387"/>
      <c r="W44" s="387"/>
      <c r="X44" s="387"/>
      <c r="Y44" s="387"/>
      <c r="Z44" s="387"/>
      <c r="AA44" s="387"/>
      <c r="AB44" s="387"/>
      <c r="AC44" s="387"/>
      <c r="AD44" s="387"/>
      <c r="AE44" s="387"/>
    </row>
    <row r="45" spans="1:31" ht="9" customHeight="1">
      <c r="A45" s="389"/>
      <c r="B45" s="415" t="s">
        <v>438</v>
      </c>
      <c r="C45" s="2945">
        <f>SUM(D45:M45)</f>
        <v>57</v>
      </c>
      <c r="D45" s="418">
        <v>36</v>
      </c>
      <c r="E45" s="417"/>
      <c r="F45" s="418">
        <v>3</v>
      </c>
      <c r="G45" s="417"/>
      <c r="H45" s="418">
        <v>18</v>
      </c>
      <c r="I45" s="417"/>
      <c r="J45" s="417"/>
      <c r="K45" s="417"/>
      <c r="L45" s="419"/>
      <c r="M45" s="420"/>
      <c r="N45" s="387"/>
      <c r="O45" s="387"/>
      <c r="P45" s="387"/>
      <c r="Q45" s="387"/>
      <c r="R45" s="387"/>
      <c r="S45" s="387"/>
      <c r="T45" s="387"/>
      <c r="U45" s="387"/>
      <c r="V45" s="387"/>
      <c r="W45" s="387"/>
      <c r="X45" s="387"/>
      <c r="Y45" s="387"/>
      <c r="Z45" s="387"/>
      <c r="AA45" s="387"/>
      <c r="AB45" s="387"/>
      <c r="AC45" s="387"/>
      <c r="AD45" s="387"/>
      <c r="AE45" s="387"/>
    </row>
    <row r="46" spans="1:31" ht="8.1" customHeight="1">
      <c r="A46" s="389"/>
      <c r="B46" s="415" t="s">
        <v>439</v>
      </c>
      <c r="C46" s="2945">
        <f>SUM(D46:M46)</f>
        <v>58</v>
      </c>
      <c r="D46" s="418">
        <v>43</v>
      </c>
      <c r="E46" s="418">
        <v>10</v>
      </c>
      <c r="F46" s="418">
        <v>3</v>
      </c>
      <c r="G46" s="417"/>
      <c r="H46" s="417"/>
      <c r="I46" s="417"/>
      <c r="J46" s="418">
        <v>1</v>
      </c>
      <c r="K46" s="417"/>
      <c r="L46" s="419"/>
      <c r="M46" s="421">
        <v>1</v>
      </c>
      <c r="N46" s="387"/>
      <c r="O46" s="387"/>
      <c r="P46" s="387"/>
      <c r="Q46" s="387"/>
      <c r="R46" s="387"/>
      <c r="S46" s="387"/>
      <c r="T46" s="387"/>
      <c r="U46" s="387"/>
      <c r="V46" s="387"/>
      <c r="W46" s="387"/>
      <c r="X46" s="387"/>
      <c r="Y46" s="387"/>
      <c r="Z46" s="387"/>
      <c r="AA46" s="387"/>
      <c r="AB46" s="387"/>
      <c r="AC46" s="387"/>
      <c r="AD46" s="387"/>
      <c r="AE46" s="387"/>
    </row>
    <row r="47" spans="1:31" ht="9" customHeight="1">
      <c r="A47" s="389"/>
      <c r="B47" s="399" t="s">
        <v>1309</v>
      </c>
      <c r="C47" s="2942">
        <f>SUM(C48:C52)</f>
        <v>337</v>
      </c>
      <c r="D47" s="402">
        <f>SUM(D48:D52)</f>
        <v>155</v>
      </c>
      <c r="E47" s="402">
        <f>SUM(E48:E52)</f>
        <v>147</v>
      </c>
      <c r="F47" s="402">
        <f>SUM(F48:F52)</f>
        <v>17</v>
      </c>
      <c r="G47" s="401"/>
      <c r="H47" s="402">
        <f>SUM(H48:H52)</f>
        <v>12</v>
      </c>
      <c r="I47" s="401"/>
      <c r="J47" s="401"/>
      <c r="K47" s="402">
        <f>SUM(K48:K52)</f>
        <v>6</v>
      </c>
      <c r="L47" s="403"/>
      <c r="M47" s="404"/>
      <c r="N47" s="387"/>
      <c r="O47" s="387"/>
      <c r="P47" s="387"/>
      <c r="Q47" s="387"/>
      <c r="R47" s="387"/>
      <c r="S47" s="387"/>
      <c r="T47" s="387"/>
      <c r="U47" s="387"/>
      <c r="V47" s="387"/>
      <c r="W47" s="387"/>
      <c r="X47" s="387"/>
      <c r="Y47" s="387"/>
      <c r="Z47" s="387"/>
      <c r="AA47" s="387"/>
      <c r="AB47" s="387"/>
      <c r="AC47" s="387"/>
      <c r="AD47" s="387"/>
      <c r="AE47" s="387"/>
    </row>
    <row r="48" spans="1:31" ht="9" customHeight="1">
      <c r="A48" s="389"/>
      <c r="B48" s="415" t="s">
        <v>1310</v>
      </c>
      <c r="C48" s="2945">
        <f>SUM(D48:M48)</f>
        <v>79</v>
      </c>
      <c r="D48" s="418">
        <v>38</v>
      </c>
      <c r="E48" s="418">
        <v>28</v>
      </c>
      <c r="F48" s="418">
        <v>3</v>
      </c>
      <c r="G48" s="417"/>
      <c r="H48" s="418">
        <v>8</v>
      </c>
      <c r="I48" s="417"/>
      <c r="J48" s="417"/>
      <c r="K48" s="418">
        <v>2</v>
      </c>
      <c r="L48" s="419"/>
      <c r="M48" s="420"/>
      <c r="N48" s="387"/>
      <c r="O48" s="387"/>
      <c r="P48" s="387"/>
      <c r="Q48" s="387"/>
      <c r="R48" s="387"/>
      <c r="S48" s="387"/>
      <c r="T48" s="387"/>
      <c r="U48" s="387"/>
      <c r="V48" s="387"/>
      <c r="W48" s="387"/>
      <c r="X48" s="387"/>
      <c r="Y48" s="387"/>
      <c r="Z48" s="387"/>
      <c r="AA48" s="387"/>
      <c r="AB48" s="387"/>
      <c r="AC48" s="387"/>
      <c r="AD48" s="387"/>
      <c r="AE48" s="387"/>
    </row>
    <row r="49" spans="1:31" ht="8.1" customHeight="1">
      <c r="A49" s="389"/>
      <c r="B49" s="415" t="s">
        <v>1311</v>
      </c>
      <c r="C49" s="2945">
        <f>SUM(D49:M49)</f>
        <v>58</v>
      </c>
      <c r="D49" s="418">
        <v>36</v>
      </c>
      <c r="E49" s="418">
        <v>20</v>
      </c>
      <c r="F49" s="417"/>
      <c r="G49" s="417"/>
      <c r="H49" s="418">
        <v>2</v>
      </c>
      <c r="I49" s="417"/>
      <c r="J49" s="417"/>
      <c r="K49" s="417"/>
      <c r="L49" s="419"/>
      <c r="M49" s="420"/>
      <c r="N49" s="387"/>
      <c r="O49" s="387"/>
      <c r="P49" s="387"/>
      <c r="Q49" s="387"/>
      <c r="R49" s="387"/>
      <c r="S49" s="387"/>
      <c r="T49" s="387"/>
      <c r="U49" s="387"/>
      <c r="V49" s="387"/>
      <c r="W49" s="387"/>
      <c r="X49" s="387"/>
      <c r="Y49" s="387"/>
      <c r="Z49" s="387"/>
      <c r="AA49" s="387"/>
      <c r="AB49" s="387"/>
      <c r="AC49" s="387"/>
      <c r="AD49" s="387"/>
      <c r="AE49" s="387"/>
    </row>
    <row r="50" spans="1:31" ht="8.1" customHeight="1">
      <c r="A50" s="389"/>
      <c r="B50" s="415" t="s">
        <v>1312</v>
      </c>
      <c r="C50" s="2945">
        <f>SUM(D50:M50)</f>
        <v>51</v>
      </c>
      <c r="D50" s="418">
        <v>14</v>
      </c>
      <c r="E50" s="418">
        <v>31</v>
      </c>
      <c r="F50" s="418">
        <v>4</v>
      </c>
      <c r="G50" s="417"/>
      <c r="H50" s="418">
        <v>2</v>
      </c>
      <c r="I50" s="417"/>
      <c r="J50" s="417"/>
      <c r="K50" s="417"/>
      <c r="L50" s="419"/>
      <c r="M50" s="420"/>
      <c r="N50" s="387"/>
      <c r="O50" s="387"/>
      <c r="P50" s="387"/>
      <c r="Q50" s="387"/>
      <c r="R50" s="387"/>
      <c r="S50" s="387"/>
      <c r="T50" s="387"/>
      <c r="U50" s="387"/>
      <c r="V50" s="387"/>
      <c r="W50" s="387"/>
      <c r="X50" s="387"/>
      <c r="Y50" s="387"/>
      <c r="Z50" s="387"/>
      <c r="AA50" s="387"/>
      <c r="AB50" s="387"/>
      <c r="AC50" s="387"/>
      <c r="AD50" s="387"/>
      <c r="AE50" s="387"/>
    </row>
    <row r="51" spans="1:31" ht="9" customHeight="1">
      <c r="A51" s="389"/>
      <c r="B51" s="415" t="s">
        <v>1313</v>
      </c>
      <c r="C51" s="2945">
        <f>SUM(D51:M51)</f>
        <v>22</v>
      </c>
      <c r="D51" s="418">
        <v>11</v>
      </c>
      <c r="E51" s="418">
        <v>8</v>
      </c>
      <c r="F51" s="418">
        <v>1</v>
      </c>
      <c r="G51" s="417"/>
      <c r="H51" s="417"/>
      <c r="I51" s="417"/>
      <c r="J51" s="417"/>
      <c r="K51" s="418">
        <v>2</v>
      </c>
      <c r="L51" s="419"/>
      <c r="M51" s="420"/>
      <c r="N51" s="387"/>
      <c r="O51" s="387"/>
      <c r="P51" s="387"/>
      <c r="Q51" s="387"/>
      <c r="R51" s="387"/>
      <c r="S51" s="387"/>
      <c r="T51" s="387"/>
      <c r="U51" s="387"/>
      <c r="V51" s="387"/>
      <c r="W51" s="387"/>
      <c r="X51" s="387"/>
      <c r="Y51" s="387"/>
      <c r="Z51" s="387"/>
      <c r="AA51" s="387"/>
      <c r="AB51" s="387"/>
      <c r="AC51" s="387"/>
      <c r="AD51" s="387"/>
      <c r="AE51" s="387"/>
    </row>
    <row r="52" spans="1:31" ht="9" customHeight="1">
      <c r="A52" s="389"/>
      <c r="B52" s="415" t="s">
        <v>1314</v>
      </c>
      <c r="C52" s="2945">
        <f>SUM(D52:M52)</f>
        <v>127</v>
      </c>
      <c r="D52" s="418">
        <v>56</v>
      </c>
      <c r="E52" s="418">
        <v>60</v>
      </c>
      <c r="F52" s="418">
        <v>9</v>
      </c>
      <c r="G52" s="417"/>
      <c r="H52" s="417"/>
      <c r="I52" s="417"/>
      <c r="J52" s="417"/>
      <c r="K52" s="418">
        <v>2</v>
      </c>
      <c r="L52" s="419"/>
      <c r="M52" s="420"/>
      <c r="N52" s="387"/>
      <c r="O52" s="387"/>
      <c r="P52" s="387"/>
      <c r="Q52" s="387"/>
      <c r="R52" s="387"/>
      <c r="S52" s="387"/>
      <c r="T52" s="387"/>
      <c r="U52" s="387"/>
      <c r="V52" s="387"/>
      <c r="W52" s="387"/>
      <c r="X52" s="387"/>
      <c r="Y52" s="387"/>
      <c r="Z52" s="387"/>
      <c r="AA52" s="387"/>
      <c r="AB52" s="387"/>
      <c r="AC52" s="387"/>
      <c r="AD52" s="387"/>
      <c r="AE52" s="387"/>
    </row>
    <row r="53" spans="1:31" ht="8.1" customHeight="1">
      <c r="A53" s="389"/>
      <c r="B53" s="399" t="s">
        <v>580</v>
      </c>
      <c r="C53" s="2942">
        <f t="shared" ref="C53:H53" si="1">SUM(C54:C56)</f>
        <v>698</v>
      </c>
      <c r="D53" s="402">
        <f t="shared" si="1"/>
        <v>482</v>
      </c>
      <c r="E53" s="402">
        <f t="shared" si="1"/>
        <v>92</v>
      </c>
      <c r="F53" s="402">
        <f t="shared" si="1"/>
        <v>49</v>
      </c>
      <c r="G53" s="402">
        <f t="shared" si="1"/>
        <v>12</v>
      </c>
      <c r="H53" s="402">
        <f t="shared" si="1"/>
        <v>32</v>
      </c>
      <c r="I53" s="401"/>
      <c r="J53" s="402">
        <f>SUM(J54:J56)</f>
        <v>31</v>
      </c>
      <c r="K53" s="401"/>
      <c r="L53" s="403"/>
      <c r="M53" s="404"/>
      <c r="N53" s="422"/>
      <c r="O53" s="422"/>
      <c r="P53" s="422"/>
      <c r="Q53" s="422"/>
      <c r="R53" s="422"/>
      <c r="S53" s="422"/>
      <c r="T53" s="422"/>
      <c r="U53" s="422"/>
      <c r="V53" s="387"/>
      <c r="W53" s="387"/>
      <c r="X53" s="387"/>
      <c r="Y53" s="387"/>
      <c r="Z53" s="387"/>
      <c r="AA53" s="387"/>
      <c r="AB53" s="387"/>
      <c r="AC53" s="387"/>
      <c r="AD53" s="387"/>
      <c r="AE53" s="387"/>
    </row>
    <row r="54" spans="1:31" ht="9" customHeight="1">
      <c r="A54" s="389"/>
      <c r="B54" s="415" t="s">
        <v>1315</v>
      </c>
      <c r="C54" s="2945">
        <f>SUM(D54:L54)</f>
        <v>698</v>
      </c>
      <c r="D54" s="418">
        <v>482</v>
      </c>
      <c r="E54" s="418">
        <v>92</v>
      </c>
      <c r="F54" s="418">
        <v>49</v>
      </c>
      <c r="G54" s="418">
        <v>12</v>
      </c>
      <c r="H54" s="418">
        <v>32</v>
      </c>
      <c r="I54" s="417"/>
      <c r="J54" s="418">
        <v>31</v>
      </c>
      <c r="K54" s="417"/>
      <c r="L54" s="419"/>
      <c r="M54" s="420"/>
      <c r="N54" s="387"/>
      <c r="O54" s="387"/>
      <c r="P54" s="387"/>
      <c r="Q54" s="387"/>
      <c r="R54" s="387"/>
      <c r="S54" s="387"/>
      <c r="T54" s="387"/>
      <c r="U54" s="387"/>
      <c r="V54" s="387"/>
      <c r="W54" s="387"/>
      <c r="X54" s="387"/>
      <c r="Y54" s="387"/>
      <c r="Z54" s="387"/>
      <c r="AA54" s="387"/>
      <c r="AB54" s="387"/>
      <c r="AC54" s="387"/>
      <c r="AD54" s="387"/>
      <c r="AE54" s="387"/>
    </row>
    <row r="55" spans="1:31" ht="8.1" customHeight="1">
      <c r="A55" s="389"/>
      <c r="B55" s="415" t="s">
        <v>1317</v>
      </c>
      <c r="C55" s="2946"/>
      <c r="D55" s="417"/>
      <c r="E55" s="417"/>
      <c r="F55" s="417"/>
      <c r="G55" s="417"/>
      <c r="H55" s="417"/>
      <c r="I55" s="417"/>
      <c r="J55" s="417"/>
      <c r="K55" s="417"/>
      <c r="L55" s="419"/>
      <c r="M55" s="420"/>
      <c r="N55" s="387"/>
      <c r="O55" s="387"/>
      <c r="P55" s="387"/>
      <c r="Q55" s="387"/>
      <c r="R55" s="387"/>
      <c r="S55" s="387"/>
      <c r="T55" s="387"/>
      <c r="U55" s="387"/>
      <c r="V55" s="387"/>
      <c r="W55" s="387"/>
      <c r="X55" s="387"/>
      <c r="Y55" s="387"/>
      <c r="Z55" s="387"/>
      <c r="AA55" s="387"/>
      <c r="AB55" s="387"/>
      <c r="AC55" s="387"/>
      <c r="AD55" s="387"/>
      <c r="AE55" s="387"/>
    </row>
    <row r="56" spans="1:31" ht="8.1" customHeight="1">
      <c r="A56" s="389"/>
      <c r="B56" s="415" t="s">
        <v>1318</v>
      </c>
      <c r="C56" s="2946"/>
      <c r="D56" s="417"/>
      <c r="E56" s="417"/>
      <c r="F56" s="417"/>
      <c r="G56" s="417"/>
      <c r="H56" s="417"/>
      <c r="I56" s="417"/>
      <c r="J56" s="417"/>
      <c r="K56" s="417"/>
      <c r="L56" s="419"/>
      <c r="M56" s="420"/>
      <c r="N56" s="387"/>
      <c r="O56" s="387"/>
      <c r="P56" s="387"/>
      <c r="Q56" s="387"/>
      <c r="R56" s="387"/>
      <c r="S56" s="387"/>
      <c r="T56" s="387"/>
      <c r="U56" s="387"/>
      <c r="V56" s="387"/>
      <c r="W56" s="387"/>
      <c r="X56" s="387"/>
      <c r="Y56" s="387"/>
      <c r="Z56" s="387"/>
      <c r="AA56" s="387"/>
      <c r="AB56" s="387"/>
      <c r="AC56" s="387"/>
      <c r="AD56" s="387"/>
      <c r="AE56" s="387"/>
    </row>
    <row r="57" spans="1:31" ht="9" customHeight="1">
      <c r="A57" s="389"/>
      <c r="B57" s="407" t="s">
        <v>582</v>
      </c>
      <c r="C57" s="2943">
        <f>SUM(D57:L57)</f>
        <v>363</v>
      </c>
      <c r="D57" s="410">
        <v>275</v>
      </c>
      <c r="E57" s="410">
        <v>40</v>
      </c>
      <c r="F57" s="410">
        <v>20</v>
      </c>
      <c r="G57" s="410">
        <v>5</v>
      </c>
      <c r="H57" s="410">
        <v>5</v>
      </c>
      <c r="I57" s="409"/>
      <c r="J57" s="410">
        <v>5</v>
      </c>
      <c r="K57" s="410">
        <v>8</v>
      </c>
      <c r="L57" s="408">
        <v>5</v>
      </c>
      <c r="M57" s="412"/>
      <c r="N57" s="387"/>
      <c r="O57" s="387"/>
      <c r="P57" s="387"/>
      <c r="Q57" s="387"/>
      <c r="R57" s="387"/>
      <c r="S57" s="387"/>
      <c r="T57" s="387"/>
      <c r="U57" s="387"/>
      <c r="V57" s="387"/>
      <c r="W57" s="387"/>
      <c r="X57" s="387"/>
      <c r="Y57" s="387"/>
      <c r="Z57" s="387"/>
      <c r="AA57" s="387"/>
      <c r="AB57" s="387"/>
      <c r="AC57" s="387"/>
      <c r="AD57" s="387"/>
      <c r="AE57" s="387"/>
    </row>
    <row r="58" spans="1:31" ht="9" customHeight="1">
      <c r="A58" s="389"/>
      <c r="B58" s="399" t="s">
        <v>452</v>
      </c>
      <c r="C58" s="2942">
        <f t="shared" ref="C58:H58" si="2">SUM(C59:C62)</f>
        <v>277</v>
      </c>
      <c r="D58" s="402">
        <f t="shared" si="2"/>
        <v>128</v>
      </c>
      <c r="E58" s="402">
        <f t="shared" si="2"/>
        <v>61</v>
      </c>
      <c r="F58" s="402">
        <f t="shared" si="2"/>
        <v>57</v>
      </c>
      <c r="G58" s="402">
        <f t="shared" si="2"/>
        <v>17</v>
      </c>
      <c r="H58" s="402">
        <f t="shared" si="2"/>
        <v>1</v>
      </c>
      <c r="I58" s="401"/>
      <c r="J58" s="402">
        <f>SUM(J59:J62)</f>
        <v>5</v>
      </c>
      <c r="K58" s="402">
        <f>SUM(K59:K62)</f>
        <v>4</v>
      </c>
      <c r="L58" s="400">
        <f>SUM(L59:L62)</f>
        <v>3</v>
      </c>
      <c r="M58" s="413">
        <f>SUM(M59:M62)</f>
        <v>1</v>
      </c>
      <c r="N58" s="387"/>
      <c r="O58" s="387"/>
      <c r="P58" s="387"/>
      <c r="Q58" s="387"/>
      <c r="R58" s="387"/>
      <c r="S58" s="387"/>
      <c r="T58" s="387"/>
      <c r="U58" s="387"/>
      <c r="V58" s="387"/>
      <c r="W58" s="387"/>
      <c r="X58" s="387"/>
      <c r="Y58" s="387"/>
      <c r="Z58" s="387"/>
      <c r="AA58" s="387"/>
      <c r="AB58" s="387"/>
      <c r="AC58" s="387"/>
      <c r="AD58" s="387"/>
      <c r="AE58" s="387"/>
    </row>
    <row r="59" spans="1:31" ht="9" customHeight="1">
      <c r="A59" s="389"/>
      <c r="B59" s="415" t="s">
        <v>1315</v>
      </c>
      <c r="C59" s="2945">
        <f>SUM(D59:M59)</f>
        <v>239</v>
      </c>
      <c r="D59" s="418">
        <v>128</v>
      </c>
      <c r="E59" s="418">
        <v>34</v>
      </c>
      <c r="F59" s="418">
        <v>57</v>
      </c>
      <c r="G59" s="418">
        <v>6</v>
      </c>
      <c r="H59" s="418">
        <v>1</v>
      </c>
      <c r="I59" s="417"/>
      <c r="J59" s="418">
        <v>5</v>
      </c>
      <c r="K59" s="418">
        <v>4</v>
      </c>
      <c r="L59" s="416">
        <v>3</v>
      </c>
      <c r="M59" s="421">
        <v>1</v>
      </c>
      <c r="N59" s="387"/>
      <c r="O59" s="387"/>
      <c r="P59" s="387"/>
      <c r="Q59" s="387"/>
      <c r="R59" s="387"/>
      <c r="S59" s="387"/>
      <c r="T59" s="387"/>
      <c r="U59" s="387"/>
      <c r="V59" s="387"/>
      <c r="W59" s="387"/>
      <c r="X59" s="387"/>
      <c r="Y59" s="387"/>
      <c r="Z59" s="387"/>
      <c r="AA59" s="387"/>
      <c r="AB59" s="387"/>
      <c r="AC59" s="387"/>
      <c r="AD59" s="387"/>
      <c r="AE59" s="387"/>
    </row>
    <row r="60" spans="1:31" ht="8.1" customHeight="1">
      <c r="A60" s="389"/>
      <c r="B60" s="415" t="s">
        <v>1319</v>
      </c>
      <c r="C60" s="2946"/>
      <c r="D60" s="417"/>
      <c r="E60" s="417"/>
      <c r="F60" s="417"/>
      <c r="G60" s="417"/>
      <c r="H60" s="417"/>
      <c r="I60" s="417"/>
      <c r="J60" s="417"/>
      <c r="K60" s="417"/>
      <c r="L60" s="419"/>
      <c r="M60" s="420"/>
      <c r="N60" s="387"/>
      <c r="O60" s="387"/>
      <c r="P60" s="387"/>
      <c r="Q60" s="387"/>
      <c r="R60" s="387"/>
      <c r="S60" s="387"/>
      <c r="T60" s="387"/>
      <c r="U60" s="387"/>
      <c r="V60" s="387"/>
      <c r="W60" s="387"/>
      <c r="X60" s="387"/>
      <c r="Y60" s="387"/>
      <c r="Z60" s="387"/>
      <c r="AA60" s="387"/>
      <c r="AB60" s="387"/>
      <c r="AC60" s="387"/>
      <c r="AD60" s="387"/>
      <c r="AE60" s="387"/>
    </row>
    <row r="61" spans="1:31" ht="8.1" customHeight="1">
      <c r="A61" s="389"/>
      <c r="B61" s="415" t="s">
        <v>1320</v>
      </c>
      <c r="C61" s="2946"/>
      <c r="D61" s="417"/>
      <c r="E61" s="417"/>
      <c r="F61" s="417"/>
      <c r="G61" s="417"/>
      <c r="H61" s="417"/>
      <c r="I61" s="417"/>
      <c r="J61" s="417"/>
      <c r="K61" s="417"/>
      <c r="L61" s="419"/>
      <c r="M61" s="420"/>
      <c r="N61" s="387"/>
      <c r="O61" s="387"/>
      <c r="P61" s="387"/>
      <c r="Q61" s="387"/>
      <c r="R61" s="387"/>
      <c r="S61" s="387"/>
      <c r="T61" s="387"/>
      <c r="U61" s="387"/>
      <c r="V61" s="387"/>
      <c r="W61" s="387"/>
      <c r="X61" s="387"/>
      <c r="Y61" s="387"/>
      <c r="Z61" s="387"/>
      <c r="AA61" s="387"/>
      <c r="AB61" s="387"/>
      <c r="AC61" s="387"/>
      <c r="AD61" s="387"/>
      <c r="AE61" s="387"/>
    </row>
    <row r="62" spans="1:31" ht="9" customHeight="1">
      <c r="A62" s="389"/>
      <c r="B62" s="415" t="s">
        <v>1321</v>
      </c>
      <c r="C62" s="2945">
        <f>SUM(D62:L62)</f>
        <v>38</v>
      </c>
      <c r="D62" s="417"/>
      <c r="E62" s="418">
        <v>27</v>
      </c>
      <c r="F62" s="417"/>
      <c r="G62" s="418">
        <v>11</v>
      </c>
      <c r="H62" s="417"/>
      <c r="I62" s="417"/>
      <c r="J62" s="417"/>
      <c r="K62" s="417"/>
      <c r="L62" s="419"/>
      <c r="M62" s="420"/>
      <c r="N62" s="387"/>
      <c r="O62" s="387"/>
      <c r="P62" s="387"/>
      <c r="Q62" s="387"/>
      <c r="R62" s="387"/>
      <c r="S62" s="387"/>
      <c r="T62" s="387"/>
      <c r="U62" s="387"/>
      <c r="V62" s="387"/>
      <c r="W62" s="387"/>
      <c r="X62" s="387"/>
      <c r="Y62" s="387"/>
      <c r="Z62" s="387"/>
      <c r="AA62" s="387"/>
      <c r="AB62" s="387"/>
      <c r="AC62" s="387"/>
      <c r="AD62" s="387"/>
      <c r="AE62" s="387"/>
    </row>
    <row r="63" spans="1:31" ht="8.1" customHeight="1">
      <c r="A63" s="389"/>
      <c r="B63" s="407" t="s">
        <v>1322</v>
      </c>
      <c r="C63" s="2943">
        <f>SUM(D63:L63)</f>
        <v>166</v>
      </c>
      <c r="D63" s="410">
        <v>112</v>
      </c>
      <c r="E63" s="410">
        <v>48</v>
      </c>
      <c r="F63" s="410">
        <v>1</v>
      </c>
      <c r="G63" s="409"/>
      <c r="H63" s="410">
        <v>3</v>
      </c>
      <c r="I63" s="409"/>
      <c r="J63" s="409"/>
      <c r="K63" s="410">
        <v>2</v>
      </c>
      <c r="L63" s="411"/>
      <c r="M63" s="412"/>
      <c r="N63" s="387"/>
      <c r="O63" s="387"/>
      <c r="P63" s="387"/>
      <c r="Q63" s="387"/>
      <c r="R63" s="387"/>
      <c r="S63" s="387"/>
      <c r="T63" s="387"/>
      <c r="U63" s="387"/>
      <c r="V63" s="387"/>
      <c r="W63" s="387"/>
      <c r="X63" s="387"/>
      <c r="Y63" s="387"/>
      <c r="Z63" s="387"/>
      <c r="AA63" s="387"/>
      <c r="AB63" s="387"/>
      <c r="AC63" s="387"/>
      <c r="AD63" s="387"/>
      <c r="AE63" s="387"/>
    </row>
    <row r="64" spans="1:31" ht="8.1" customHeight="1">
      <c r="A64" s="389"/>
      <c r="B64" s="399" t="s">
        <v>1323</v>
      </c>
      <c r="C64" s="2942">
        <f>SUM(C65:C68)</f>
        <v>35</v>
      </c>
      <c r="D64" s="402">
        <f>SUM(D65:D68)</f>
        <v>8</v>
      </c>
      <c r="E64" s="401"/>
      <c r="F64" s="402">
        <f>SUM(F65:F68)</f>
        <v>1</v>
      </c>
      <c r="G64" s="402">
        <f>SUM(G65:G68)</f>
        <v>18</v>
      </c>
      <c r="H64" s="401"/>
      <c r="I64" s="401"/>
      <c r="J64" s="402">
        <f>SUM(J65:J68)</f>
        <v>1</v>
      </c>
      <c r="K64" s="402">
        <f>SUM(K65:K68)</f>
        <v>1</v>
      </c>
      <c r="L64" s="400">
        <f>SUM(L65:L68)</f>
        <v>6</v>
      </c>
      <c r="M64" s="404"/>
      <c r="N64" s="422"/>
      <c r="O64" s="422"/>
      <c r="P64" s="422"/>
      <c r="Q64" s="422"/>
      <c r="R64" s="387"/>
      <c r="S64" s="387"/>
      <c r="T64" s="387"/>
      <c r="U64" s="387"/>
      <c r="V64" s="387"/>
      <c r="W64" s="387"/>
      <c r="X64" s="387"/>
      <c r="Y64" s="387"/>
      <c r="Z64" s="387"/>
      <c r="AA64" s="387"/>
      <c r="AB64" s="387"/>
      <c r="AC64" s="387"/>
      <c r="AD64" s="387"/>
      <c r="AE64" s="387"/>
    </row>
    <row r="65" spans="1:31" ht="9" customHeight="1">
      <c r="A65" s="389"/>
      <c r="B65" s="415" t="s">
        <v>1324</v>
      </c>
      <c r="C65" s="2945">
        <f>SUM(D65:M65)</f>
        <v>35</v>
      </c>
      <c r="D65" s="418">
        <v>8</v>
      </c>
      <c r="E65" s="417"/>
      <c r="F65" s="418">
        <v>1</v>
      </c>
      <c r="G65" s="418">
        <v>18</v>
      </c>
      <c r="H65" s="417"/>
      <c r="I65" s="417"/>
      <c r="J65" s="418">
        <v>1</v>
      </c>
      <c r="K65" s="418">
        <v>1</v>
      </c>
      <c r="L65" s="416">
        <v>6</v>
      </c>
      <c r="M65" s="420"/>
      <c r="N65" s="387"/>
      <c r="O65" s="387"/>
      <c r="P65" s="387"/>
      <c r="Q65" s="387"/>
      <c r="R65" s="387"/>
      <c r="S65" s="387"/>
      <c r="T65" s="387"/>
      <c r="U65" s="387"/>
      <c r="V65" s="387"/>
      <c r="W65" s="387"/>
      <c r="X65" s="387"/>
      <c r="Y65" s="387"/>
      <c r="Z65" s="387"/>
      <c r="AA65" s="387"/>
      <c r="AB65" s="387"/>
      <c r="AC65" s="387"/>
      <c r="AD65" s="387"/>
      <c r="AE65" s="387"/>
    </row>
    <row r="66" spans="1:31" ht="8.1" customHeight="1">
      <c r="A66" s="389"/>
      <c r="B66" s="415" t="s">
        <v>1325</v>
      </c>
      <c r="C66" s="2946"/>
      <c r="D66" s="417"/>
      <c r="E66" s="417"/>
      <c r="F66" s="417"/>
      <c r="G66" s="417"/>
      <c r="H66" s="417"/>
      <c r="I66" s="417"/>
      <c r="J66" s="417"/>
      <c r="K66" s="417"/>
      <c r="L66" s="419"/>
      <c r="M66" s="420"/>
      <c r="N66" s="387"/>
      <c r="O66" s="387"/>
      <c r="P66" s="387"/>
      <c r="Q66" s="387"/>
      <c r="R66" s="387"/>
      <c r="S66" s="387"/>
      <c r="T66" s="387"/>
      <c r="U66" s="387"/>
      <c r="V66" s="387"/>
      <c r="W66" s="387"/>
      <c r="X66" s="387"/>
      <c r="Y66" s="387"/>
      <c r="Z66" s="387"/>
      <c r="AA66" s="387"/>
      <c r="AB66" s="387"/>
      <c r="AC66" s="387"/>
      <c r="AD66" s="387"/>
      <c r="AE66" s="387"/>
    </row>
    <row r="67" spans="1:31" ht="8.1" customHeight="1">
      <c r="A67" s="389"/>
      <c r="B67" s="415" t="s">
        <v>1326</v>
      </c>
      <c r="C67" s="2946"/>
      <c r="D67" s="417"/>
      <c r="E67" s="417"/>
      <c r="F67" s="417"/>
      <c r="G67" s="417"/>
      <c r="H67" s="417"/>
      <c r="I67" s="417"/>
      <c r="J67" s="417"/>
      <c r="K67" s="417"/>
      <c r="L67" s="419"/>
      <c r="M67" s="420"/>
      <c r="N67" s="387"/>
      <c r="O67" s="387"/>
      <c r="P67" s="387"/>
      <c r="Q67" s="387"/>
      <c r="R67" s="387"/>
      <c r="S67" s="387"/>
      <c r="T67" s="387"/>
      <c r="U67" s="387"/>
      <c r="V67" s="387"/>
      <c r="W67" s="387"/>
      <c r="X67" s="387"/>
      <c r="Y67" s="387"/>
      <c r="Z67" s="387"/>
      <c r="AA67" s="387"/>
      <c r="AB67" s="387"/>
      <c r="AC67" s="387"/>
      <c r="AD67" s="387"/>
      <c r="AE67" s="387"/>
    </row>
    <row r="68" spans="1:31" ht="8.1" customHeight="1">
      <c r="A68" s="389"/>
      <c r="B68" s="415" t="s">
        <v>1327</v>
      </c>
      <c r="C68" s="2946"/>
      <c r="D68" s="417"/>
      <c r="E68" s="417"/>
      <c r="F68" s="417"/>
      <c r="G68" s="417"/>
      <c r="H68" s="417"/>
      <c r="I68" s="417"/>
      <c r="J68" s="417"/>
      <c r="K68" s="417"/>
      <c r="L68" s="419"/>
      <c r="M68" s="420"/>
      <c r="N68" s="387"/>
      <c r="O68" s="387"/>
      <c r="P68" s="387"/>
      <c r="Q68" s="387"/>
      <c r="R68" s="387"/>
      <c r="S68" s="387"/>
      <c r="T68" s="387"/>
      <c r="U68" s="387"/>
      <c r="V68" s="387"/>
      <c r="W68" s="387"/>
      <c r="X68" s="387"/>
      <c r="Y68" s="387"/>
      <c r="Z68" s="387"/>
      <c r="AA68" s="387"/>
      <c r="AB68" s="387"/>
      <c r="AC68" s="387"/>
      <c r="AD68" s="387"/>
      <c r="AE68" s="387"/>
    </row>
    <row r="69" spans="1:31" ht="9" customHeight="1">
      <c r="A69" s="389"/>
      <c r="B69" s="407" t="s">
        <v>586</v>
      </c>
      <c r="C69" s="2943">
        <f>SUM(D69:L69)</f>
        <v>32</v>
      </c>
      <c r="D69" s="410">
        <v>21</v>
      </c>
      <c r="E69" s="410">
        <v>2</v>
      </c>
      <c r="F69" s="410">
        <v>2</v>
      </c>
      <c r="G69" s="410">
        <v>2</v>
      </c>
      <c r="H69" s="410">
        <v>1</v>
      </c>
      <c r="I69" s="409"/>
      <c r="J69" s="410">
        <v>3</v>
      </c>
      <c r="K69" s="410">
        <v>1</v>
      </c>
      <c r="L69" s="411"/>
      <c r="M69" s="412"/>
      <c r="N69" s="387"/>
      <c r="O69" s="387"/>
      <c r="P69" s="387"/>
      <c r="Q69" s="387"/>
      <c r="R69" s="387"/>
      <c r="S69" s="387"/>
      <c r="T69" s="387"/>
      <c r="U69" s="387"/>
      <c r="V69" s="387"/>
      <c r="W69" s="387"/>
      <c r="X69" s="387"/>
      <c r="Y69" s="387"/>
      <c r="Z69" s="387"/>
      <c r="AA69" s="387"/>
      <c r="AB69" s="387"/>
      <c r="AC69" s="387"/>
      <c r="AD69" s="387"/>
      <c r="AE69" s="387"/>
    </row>
    <row r="70" spans="1:31" ht="9" customHeight="1">
      <c r="A70" s="389"/>
      <c r="B70" s="407" t="s">
        <v>1328</v>
      </c>
      <c r="C70" s="2943">
        <f>SUM(D70:L70)</f>
        <v>153</v>
      </c>
      <c r="D70" s="410">
        <v>88</v>
      </c>
      <c r="E70" s="410">
        <v>21</v>
      </c>
      <c r="F70" s="410">
        <v>29</v>
      </c>
      <c r="G70" s="409"/>
      <c r="H70" s="410">
        <v>10</v>
      </c>
      <c r="I70" s="409"/>
      <c r="J70" s="409"/>
      <c r="K70" s="410">
        <v>5</v>
      </c>
      <c r="L70" s="411"/>
      <c r="M70" s="412"/>
      <c r="N70" s="387"/>
      <c r="O70" s="387"/>
      <c r="P70" s="387"/>
      <c r="Q70" s="387"/>
      <c r="R70" s="387"/>
      <c r="S70" s="387"/>
      <c r="T70" s="387"/>
      <c r="U70" s="387"/>
      <c r="V70" s="387"/>
      <c r="W70" s="387"/>
      <c r="X70" s="387"/>
      <c r="Y70" s="387"/>
      <c r="Z70" s="387"/>
      <c r="AA70" s="387"/>
      <c r="AB70" s="387"/>
      <c r="AC70" s="387"/>
      <c r="AD70" s="387"/>
      <c r="AE70" s="387"/>
    </row>
    <row r="71" spans="1:31" ht="9" customHeight="1">
      <c r="A71" s="389"/>
      <c r="B71" s="407" t="s">
        <v>588</v>
      </c>
      <c r="C71" s="2943">
        <f>SUM(D71:M71)</f>
        <v>60</v>
      </c>
      <c r="D71" s="410">
        <v>36</v>
      </c>
      <c r="E71" s="410">
        <v>15</v>
      </c>
      <c r="F71" s="410">
        <v>2</v>
      </c>
      <c r="G71" s="409"/>
      <c r="H71" s="410">
        <v>3</v>
      </c>
      <c r="I71" s="409"/>
      <c r="J71" s="410">
        <v>2</v>
      </c>
      <c r="K71" s="410">
        <v>1</v>
      </c>
      <c r="L71" s="411"/>
      <c r="M71" s="413">
        <v>1</v>
      </c>
      <c r="N71" s="387"/>
      <c r="O71" s="387"/>
      <c r="P71" s="387"/>
      <c r="Q71" s="387"/>
      <c r="R71" s="387"/>
      <c r="S71" s="387"/>
      <c r="T71" s="387"/>
      <c r="U71" s="387"/>
      <c r="V71" s="387"/>
      <c r="W71" s="387"/>
      <c r="X71" s="387"/>
      <c r="Y71" s="387"/>
      <c r="Z71" s="387"/>
      <c r="AA71" s="387"/>
      <c r="AB71" s="387"/>
      <c r="AC71" s="387"/>
      <c r="AD71" s="387"/>
      <c r="AE71" s="387"/>
    </row>
    <row r="72" spans="1:31" ht="9" customHeight="1">
      <c r="A72" s="389"/>
      <c r="B72" s="407" t="s">
        <v>589</v>
      </c>
      <c r="C72" s="2943">
        <f>SUM(D72:L72)</f>
        <v>73</v>
      </c>
      <c r="D72" s="410">
        <v>43</v>
      </c>
      <c r="E72" s="410">
        <v>13</v>
      </c>
      <c r="F72" s="410">
        <v>3</v>
      </c>
      <c r="G72" s="410">
        <v>1</v>
      </c>
      <c r="H72" s="410">
        <v>4</v>
      </c>
      <c r="I72" s="409"/>
      <c r="J72" s="410">
        <v>1</v>
      </c>
      <c r="K72" s="409"/>
      <c r="L72" s="408">
        <v>8</v>
      </c>
      <c r="M72" s="412"/>
      <c r="N72" s="387"/>
      <c r="O72" s="387"/>
      <c r="P72" s="387"/>
      <c r="Q72" s="387"/>
      <c r="R72" s="387"/>
      <c r="S72" s="387"/>
      <c r="T72" s="387"/>
      <c r="U72" s="387"/>
      <c r="V72" s="387"/>
      <c r="W72" s="387"/>
      <c r="X72" s="387"/>
      <c r="Y72" s="387"/>
      <c r="Z72" s="387"/>
      <c r="AA72" s="387"/>
      <c r="AB72" s="387"/>
      <c r="AC72" s="387"/>
      <c r="AD72" s="387"/>
      <c r="AE72" s="387"/>
    </row>
    <row r="73" spans="1:31" ht="9" customHeight="1">
      <c r="A73" s="389"/>
      <c r="B73" s="407" t="s">
        <v>590</v>
      </c>
      <c r="C73" s="2943">
        <f>SUM(D73:M73)</f>
        <v>170</v>
      </c>
      <c r="D73" s="410">
        <v>66</v>
      </c>
      <c r="E73" s="410">
        <v>17</v>
      </c>
      <c r="F73" s="410">
        <v>73</v>
      </c>
      <c r="G73" s="410">
        <v>6</v>
      </c>
      <c r="H73" s="410">
        <v>6</v>
      </c>
      <c r="I73" s="409"/>
      <c r="J73" s="409"/>
      <c r="K73" s="409"/>
      <c r="L73" s="408">
        <v>1</v>
      </c>
      <c r="M73" s="413">
        <v>1</v>
      </c>
      <c r="N73" s="387"/>
      <c r="O73" s="387"/>
      <c r="P73" s="387"/>
      <c r="Q73" s="387"/>
      <c r="R73" s="387"/>
      <c r="S73" s="387"/>
      <c r="T73" s="387"/>
      <c r="U73" s="387"/>
      <c r="V73" s="387"/>
      <c r="W73" s="387"/>
      <c r="X73" s="387"/>
      <c r="Y73" s="387"/>
      <c r="Z73" s="387"/>
      <c r="AA73" s="387"/>
      <c r="AB73" s="387"/>
      <c r="AC73" s="387"/>
      <c r="AD73" s="387"/>
      <c r="AE73" s="387"/>
    </row>
    <row r="74" spans="1:31" ht="0.95" customHeight="1">
      <c r="B74" s="387"/>
      <c r="C74" s="387"/>
      <c r="D74" s="387"/>
      <c r="E74" s="387"/>
      <c r="F74" s="387"/>
      <c r="G74" s="387"/>
      <c r="H74" s="387"/>
      <c r="I74" s="387"/>
      <c r="J74" s="387"/>
      <c r="K74" s="387"/>
      <c r="L74" s="387"/>
      <c r="M74" s="387"/>
      <c r="N74" s="387"/>
      <c r="O74" s="387"/>
      <c r="P74" s="387"/>
      <c r="Q74" s="387"/>
      <c r="R74" s="387"/>
      <c r="S74" s="387"/>
      <c r="T74" s="387"/>
      <c r="U74" s="387"/>
      <c r="V74" s="387"/>
      <c r="W74" s="387"/>
      <c r="X74" s="387"/>
      <c r="Y74" s="387"/>
      <c r="Z74" s="387"/>
      <c r="AA74" s="387"/>
      <c r="AB74" s="387"/>
      <c r="AC74" s="387"/>
      <c r="AD74" s="387"/>
      <c r="AE74" s="387"/>
    </row>
    <row r="75" spans="1:31" ht="9.9499999999999993" customHeight="1">
      <c r="A75" s="423" t="s">
        <v>1329</v>
      </c>
      <c r="B75" s="387"/>
      <c r="C75" s="387"/>
      <c r="D75" s="387"/>
      <c r="E75" s="387"/>
      <c r="F75" s="387"/>
      <c r="G75" s="387"/>
      <c r="H75" s="387"/>
      <c r="I75" s="387"/>
      <c r="J75" s="387"/>
      <c r="L75" s="2955" t="s">
        <v>366</v>
      </c>
      <c r="M75" s="387"/>
      <c r="N75" s="387"/>
      <c r="O75" s="387"/>
      <c r="P75" s="387"/>
      <c r="Q75" s="387"/>
      <c r="R75" s="387"/>
      <c r="S75" s="387"/>
      <c r="T75" s="387"/>
      <c r="U75" s="387"/>
      <c r="V75" s="387"/>
      <c r="W75" s="387"/>
      <c r="X75" s="387"/>
      <c r="Y75" s="387"/>
      <c r="Z75" s="387"/>
      <c r="AA75" s="387"/>
      <c r="AB75" s="387"/>
      <c r="AC75" s="387"/>
      <c r="AD75" s="387"/>
      <c r="AE75" s="387"/>
    </row>
    <row r="76" spans="1:31" ht="8.1" customHeight="1">
      <c r="A76" s="423" t="s">
        <v>1330</v>
      </c>
      <c r="B76" s="387"/>
      <c r="C76" s="387"/>
      <c r="D76" s="387"/>
      <c r="E76" s="387"/>
      <c r="F76" s="387"/>
      <c r="G76" s="387"/>
      <c r="H76" s="387"/>
      <c r="I76" s="387"/>
      <c r="J76" s="387"/>
      <c r="K76" s="387"/>
      <c r="L76" s="387"/>
      <c r="M76" s="387"/>
      <c r="N76" s="387"/>
      <c r="O76" s="387"/>
      <c r="P76" s="387"/>
      <c r="Q76" s="387"/>
      <c r="R76" s="387"/>
      <c r="S76" s="387"/>
      <c r="T76" s="387"/>
      <c r="U76" s="387"/>
      <c r="V76" s="387"/>
      <c r="W76" s="387"/>
      <c r="X76" s="387"/>
      <c r="Y76" s="387"/>
      <c r="Z76" s="387"/>
      <c r="AA76" s="387"/>
      <c r="AB76" s="387"/>
      <c r="AC76" s="387"/>
      <c r="AD76" s="387"/>
      <c r="AE76" s="387"/>
    </row>
    <row r="77" spans="1:31">
      <c r="B77" s="387"/>
      <c r="C77" s="387"/>
      <c r="D77" s="387"/>
      <c r="E77" s="387"/>
      <c r="F77" s="387"/>
      <c r="G77" s="387"/>
      <c r="H77" s="387"/>
      <c r="I77" s="387"/>
      <c r="J77" s="387"/>
      <c r="K77" s="387"/>
      <c r="L77" s="387"/>
      <c r="M77" s="387"/>
      <c r="N77" s="387"/>
      <c r="O77" s="387"/>
      <c r="P77" s="387"/>
      <c r="Q77" s="387"/>
      <c r="R77" s="387"/>
      <c r="S77" s="387"/>
      <c r="T77" s="387"/>
      <c r="U77" s="387"/>
      <c r="V77" s="387"/>
      <c r="W77" s="387"/>
      <c r="X77" s="387"/>
      <c r="Y77" s="387"/>
      <c r="Z77" s="387"/>
      <c r="AA77" s="387"/>
      <c r="AB77" s="387"/>
      <c r="AC77" s="387"/>
      <c r="AD77" s="387"/>
      <c r="AE77" s="387"/>
    </row>
    <row r="78" spans="1:31">
      <c r="B78" s="387"/>
      <c r="C78" s="387"/>
      <c r="D78" s="387"/>
      <c r="E78" s="387"/>
      <c r="F78" s="387"/>
      <c r="G78" s="387"/>
      <c r="H78" s="387"/>
      <c r="I78" s="387"/>
      <c r="J78" s="387"/>
      <c r="K78" s="387"/>
      <c r="L78" s="387"/>
      <c r="M78" s="387"/>
      <c r="N78" s="387"/>
      <c r="O78" s="387"/>
      <c r="P78" s="387"/>
      <c r="Q78" s="387"/>
      <c r="R78" s="387"/>
      <c r="S78" s="387"/>
      <c r="T78" s="387"/>
      <c r="U78" s="387"/>
      <c r="V78" s="387"/>
      <c r="W78" s="387"/>
      <c r="X78" s="387"/>
      <c r="Y78" s="387"/>
      <c r="Z78" s="387"/>
      <c r="AA78" s="387"/>
      <c r="AB78" s="387"/>
      <c r="AC78" s="387"/>
      <c r="AD78" s="387"/>
      <c r="AE78" s="387"/>
    </row>
    <row r="79" spans="1:31">
      <c r="B79" s="387"/>
      <c r="C79" s="387"/>
      <c r="D79" s="387"/>
      <c r="E79" s="387"/>
      <c r="F79" s="387"/>
      <c r="G79" s="387"/>
      <c r="H79" s="387"/>
      <c r="I79" s="387"/>
      <c r="J79" s="387"/>
      <c r="K79" s="387"/>
      <c r="L79" s="387"/>
      <c r="M79" s="387"/>
      <c r="N79" s="387"/>
      <c r="O79" s="387"/>
      <c r="P79" s="387"/>
      <c r="Q79" s="387"/>
      <c r="R79" s="387"/>
      <c r="S79" s="387"/>
      <c r="T79" s="387"/>
      <c r="U79" s="387"/>
      <c r="V79" s="387"/>
      <c r="W79" s="387"/>
      <c r="X79" s="387"/>
      <c r="Y79" s="387"/>
      <c r="Z79" s="387"/>
      <c r="AA79" s="387"/>
      <c r="AB79" s="387"/>
      <c r="AC79" s="387"/>
      <c r="AD79" s="387"/>
      <c r="AE79" s="387"/>
    </row>
    <row r="7960" spans="240:255" ht="19.5">
      <c r="IF7960" s="424"/>
      <c r="IG7960" s="424"/>
      <c r="IH7960" s="424"/>
      <c r="II7960" s="424"/>
      <c r="IJ7960" s="424"/>
      <c r="IK7960" s="424"/>
      <c r="IL7960" s="424"/>
      <c r="IM7960" s="424"/>
      <c r="IN7960" s="424"/>
      <c r="IO7960" s="424"/>
      <c r="IP7960" s="424"/>
      <c r="IQ7960" s="424"/>
      <c r="IR7960" s="424"/>
      <c r="IS7960" s="424"/>
      <c r="IT7960" s="424"/>
      <c r="IU7960" s="424"/>
    </row>
  </sheetData>
  <sheetProtection password="CA55" sheet="1" objects="1" scenarios="1"/>
  <phoneticPr fontId="9" type="noConversion"/>
  <pageMargins left="0.98425196850393704" right="0.51181102362204722" top="1" bottom="1" header="0" footer="0"/>
  <pageSetup scale="95" orientation="landscape" r:id="rId1"/>
  <headerFooter alignWithMargins="0"/>
  <rowBreaks count="1" manualBreakCount="1">
    <brk id="7959" max="65535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M34"/>
  <sheetViews>
    <sheetView showGridLines="0" workbookViewId="0">
      <selection sqref="A1:IV65536"/>
    </sheetView>
  </sheetViews>
  <sheetFormatPr baseColWidth="10" defaultColWidth="12.3984375" defaultRowHeight="10.5"/>
  <cols>
    <col min="1" max="1" width="3.3984375" style="426" customWidth="1"/>
    <col min="2" max="2" width="34" style="426" customWidth="1"/>
    <col min="3" max="3" width="9.59765625" style="426" customWidth="1"/>
    <col min="4" max="4" width="10" style="426" customWidth="1"/>
    <col min="5" max="5" width="10.796875" style="426" customWidth="1"/>
    <col min="6" max="6" width="9.796875" style="426" customWidth="1"/>
    <col min="7" max="7" width="8.19921875" style="426" customWidth="1"/>
    <col min="8" max="8" width="10.19921875" style="426" customWidth="1"/>
    <col min="9" max="9" width="10.59765625" style="426" customWidth="1"/>
    <col min="10" max="10" width="10.796875" style="426" customWidth="1"/>
    <col min="11" max="11" width="12" style="426" customWidth="1"/>
    <col min="12" max="12" width="0.19921875" style="426" customWidth="1"/>
    <col min="13" max="13" width="4" style="426" customWidth="1"/>
    <col min="14" max="16384" width="12.3984375" style="426"/>
  </cols>
  <sheetData>
    <row r="1" spans="1:13">
      <c r="A1" s="425" t="s">
        <v>298</v>
      </c>
    </row>
    <row r="2" spans="1:13" ht="3" customHeight="1">
      <c r="A2" s="427"/>
    </row>
    <row r="3" spans="1:13">
      <c r="A3" s="425" t="s">
        <v>1331</v>
      </c>
    </row>
    <row r="4" spans="1:13">
      <c r="A4" s="425" t="s">
        <v>1332</v>
      </c>
    </row>
    <row r="5" spans="1:13">
      <c r="A5" s="425" t="s">
        <v>1333</v>
      </c>
    </row>
    <row r="6" spans="1:13">
      <c r="A6" s="425" t="s">
        <v>1334</v>
      </c>
      <c r="C6" s="428" t="s">
        <v>1335</v>
      </c>
      <c r="H6" s="428" t="s">
        <v>380</v>
      </c>
      <c r="I6" s="428" t="s">
        <v>380</v>
      </c>
    </row>
    <row r="7" spans="1:13" ht="9" customHeight="1"/>
    <row r="8" spans="1:13">
      <c r="A8" s="429"/>
      <c r="B8" s="430"/>
      <c r="C8" s="431" t="s">
        <v>380</v>
      </c>
      <c r="D8" s="432"/>
      <c r="E8" s="432"/>
      <c r="F8" s="433"/>
      <c r="G8" s="432"/>
      <c r="H8" s="432"/>
      <c r="I8" s="432"/>
      <c r="J8" s="432"/>
      <c r="K8" s="432"/>
      <c r="L8" s="434" t="s">
        <v>380</v>
      </c>
    </row>
    <row r="9" spans="1:13">
      <c r="A9" s="435"/>
      <c r="B9" s="436"/>
      <c r="C9" s="436"/>
      <c r="D9" s="437"/>
      <c r="E9" s="437"/>
      <c r="F9" s="438" t="s">
        <v>1336</v>
      </c>
      <c r="G9" s="437"/>
      <c r="H9" s="437"/>
      <c r="I9" s="437"/>
      <c r="J9" s="437"/>
      <c r="K9" s="437"/>
      <c r="L9" s="439"/>
    </row>
    <row r="10" spans="1:13" ht="5.0999999999999996" customHeight="1">
      <c r="A10" s="435"/>
      <c r="B10" s="436"/>
      <c r="C10" s="436"/>
      <c r="D10" s="432"/>
      <c r="E10" s="432"/>
      <c r="F10" s="432"/>
      <c r="G10" s="430"/>
      <c r="H10" s="432"/>
      <c r="I10" s="432"/>
      <c r="J10" s="432"/>
      <c r="K10" s="432"/>
      <c r="L10" s="439"/>
    </row>
    <row r="11" spans="1:13">
      <c r="A11" s="435"/>
      <c r="B11" s="440" t="s">
        <v>381</v>
      </c>
      <c r="C11" s="441" t="s">
        <v>383</v>
      </c>
      <c r="D11" s="442" t="s">
        <v>1337</v>
      </c>
      <c r="E11" s="443"/>
      <c r="F11" s="443"/>
      <c r="G11" s="444"/>
      <c r="H11" s="442" t="s">
        <v>1338</v>
      </c>
      <c r="I11" s="443"/>
      <c r="J11" s="443"/>
      <c r="K11" s="443"/>
      <c r="L11" s="445"/>
    </row>
    <row r="12" spans="1:13" ht="15" customHeight="1">
      <c r="A12" s="446"/>
      <c r="B12" s="444"/>
      <c r="C12" s="444"/>
      <c r="D12" s="447" t="s">
        <v>1303</v>
      </c>
      <c r="E12" s="447" t="s">
        <v>1302</v>
      </c>
      <c r="F12" s="447" t="s">
        <v>1339</v>
      </c>
      <c r="G12" s="447" t="s">
        <v>1305</v>
      </c>
      <c r="H12" s="447" t="s">
        <v>1303</v>
      </c>
      <c r="I12" s="447" t="s">
        <v>1302</v>
      </c>
      <c r="J12" s="447" t="s">
        <v>1339</v>
      </c>
      <c r="K12" s="447" t="s">
        <v>1305</v>
      </c>
      <c r="L12" s="448"/>
    </row>
    <row r="13" spans="1:13">
      <c r="A13" s="449"/>
      <c r="B13" s="450"/>
      <c r="C13" s="450"/>
      <c r="D13" s="450"/>
      <c r="E13" s="450"/>
      <c r="F13" s="450"/>
      <c r="G13" s="450"/>
      <c r="H13" s="450"/>
      <c r="I13" s="450"/>
      <c r="J13" s="450"/>
      <c r="K13" s="450"/>
      <c r="L13" s="451"/>
    </row>
    <row r="14" spans="1:13" ht="15" customHeight="1">
      <c r="A14" s="452"/>
      <c r="B14" s="453" t="s">
        <v>470</v>
      </c>
      <c r="C14" s="454">
        <f t="shared" ref="C14:I14" si="0">SUM(C17:C33)</f>
        <v>5220</v>
      </c>
      <c r="D14" s="454">
        <f t="shared" si="0"/>
        <v>204</v>
      </c>
      <c r="E14" s="454">
        <f t="shared" si="0"/>
        <v>3775</v>
      </c>
      <c r="F14" s="454">
        <f t="shared" si="0"/>
        <v>883</v>
      </c>
      <c r="G14" s="454">
        <f t="shared" si="0"/>
        <v>90</v>
      </c>
      <c r="H14" s="454">
        <f t="shared" si="0"/>
        <v>157</v>
      </c>
      <c r="I14" s="454">
        <f t="shared" si="0"/>
        <v>107</v>
      </c>
      <c r="J14" s="454"/>
      <c r="K14" s="454">
        <f>SUM(K17:K33)</f>
        <v>4</v>
      </c>
      <c r="L14" s="455"/>
      <c r="M14" s="456"/>
    </row>
    <row r="15" spans="1:13" ht="10.5" hidden="1" customHeight="1">
      <c r="A15" s="457"/>
      <c r="B15" s="458"/>
      <c r="C15" s="458"/>
      <c r="D15" s="458"/>
      <c r="E15" s="458"/>
      <c r="F15" s="458"/>
      <c r="G15" s="458"/>
      <c r="H15" s="458"/>
      <c r="I15" s="458"/>
      <c r="J15" s="458"/>
      <c r="K15" s="458"/>
      <c r="L15" s="439"/>
    </row>
    <row r="16" spans="1:13" ht="10.5" hidden="1" customHeight="1">
      <c r="A16" s="457"/>
      <c r="B16" s="459" t="s">
        <v>380</v>
      </c>
      <c r="C16" s="458"/>
      <c r="D16" s="458"/>
      <c r="E16" s="458"/>
      <c r="F16" s="458"/>
      <c r="G16" s="458"/>
      <c r="H16" s="458"/>
      <c r="I16" s="458"/>
      <c r="J16" s="458"/>
      <c r="K16" s="458"/>
      <c r="L16" s="439"/>
    </row>
    <row r="17" spans="1:12" ht="15" customHeight="1">
      <c r="A17" s="452"/>
      <c r="B17" s="460" t="s">
        <v>471</v>
      </c>
      <c r="C17" s="461">
        <f t="shared" ref="C17:C31" si="1">SUM(D17:K17)</f>
        <v>1443</v>
      </c>
      <c r="D17" s="461">
        <v>22</v>
      </c>
      <c r="E17" s="461">
        <v>1078</v>
      </c>
      <c r="F17" s="461">
        <v>343</v>
      </c>
      <c r="G17" s="462"/>
      <c r="H17" s="462"/>
      <c r="I17" s="462"/>
      <c r="J17" s="462"/>
      <c r="K17" s="462"/>
      <c r="L17" s="439"/>
    </row>
    <row r="18" spans="1:12" ht="15" customHeight="1">
      <c r="A18" s="452"/>
      <c r="B18" s="460" t="s">
        <v>472</v>
      </c>
      <c r="C18" s="461">
        <f t="shared" si="1"/>
        <v>314</v>
      </c>
      <c r="D18" s="461">
        <v>18</v>
      </c>
      <c r="E18" s="461">
        <v>293</v>
      </c>
      <c r="F18" s="462"/>
      <c r="G18" s="462"/>
      <c r="H18" s="462"/>
      <c r="I18" s="461">
        <v>3</v>
      </c>
      <c r="J18" s="462"/>
      <c r="K18" s="462"/>
      <c r="L18" s="439"/>
    </row>
    <row r="19" spans="1:12" ht="15" customHeight="1">
      <c r="A19" s="452"/>
      <c r="B19" s="460" t="s">
        <v>473</v>
      </c>
      <c r="C19" s="461">
        <f t="shared" si="1"/>
        <v>411</v>
      </c>
      <c r="D19" s="461">
        <v>41</v>
      </c>
      <c r="E19" s="461">
        <v>345</v>
      </c>
      <c r="F19" s="462"/>
      <c r="G19" s="462"/>
      <c r="H19" s="462"/>
      <c r="I19" s="461">
        <v>25</v>
      </c>
      <c r="J19" s="462"/>
      <c r="K19" s="462"/>
      <c r="L19" s="439"/>
    </row>
    <row r="20" spans="1:12" ht="15" customHeight="1">
      <c r="A20" s="452"/>
      <c r="B20" s="460" t="s">
        <v>474</v>
      </c>
      <c r="C20" s="461">
        <f t="shared" si="1"/>
        <v>375</v>
      </c>
      <c r="D20" s="462"/>
      <c r="E20" s="461">
        <v>218</v>
      </c>
      <c r="F20" s="462"/>
      <c r="G20" s="462"/>
      <c r="H20" s="461">
        <v>155</v>
      </c>
      <c r="I20" s="461">
        <v>2</v>
      </c>
      <c r="J20" s="462"/>
      <c r="K20" s="462"/>
      <c r="L20" s="439"/>
    </row>
    <row r="21" spans="1:12" ht="15" customHeight="1">
      <c r="A21" s="452"/>
      <c r="B21" s="460" t="s">
        <v>475</v>
      </c>
      <c r="C21" s="461">
        <f t="shared" si="1"/>
        <v>457</v>
      </c>
      <c r="D21" s="461">
        <v>7</v>
      </c>
      <c r="E21" s="461">
        <v>367</v>
      </c>
      <c r="F21" s="461">
        <v>81</v>
      </c>
      <c r="G21" s="462"/>
      <c r="H21" s="462"/>
      <c r="I21" s="461">
        <v>2</v>
      </c>
      <c r="J21" s="462"/>
      <c r="K21" s="462"/>
      <c r="L21" s="439"/>
    </row>
    <row r="22" spans="1:12" ht="15" customHeight="1">
      <c r="A22" s="452"/>
      <c r="B22" s="460" t="s">
        <v>476</v>
      </c>
      <c r="C22" s="461">
        <f t="shared" si="1"/>
        <v>161</v>
      </c>
      <c r="D22" s="461">
        <v>1</v>
      </c>
      <c r="E22" s="461">
        <v>149</v>
      </c>
      <c r="F22" s="462"/>
      <c r="G22" s="462"/>
      <c r="H22" s="462"/>
      <c r="I22" s="461">
        <v>11</v>
      </c>
      <c r="J22" s="462"/>
      <c r="K22" s="462"/>
      <c r="L22" s="439"/>
    </row>
    <row r="23" spans="1:12" ht="15" customHeight="1">
      <c r="A23" s="452"/>
      <c r="B23" s="460" t="s">
        <v>477</v>
      </c>
      <c r="C23" s="461">
        <f t="shared" si="1"/>
        <v>211</v>
      </c>
      <c r="D23" s="462"/>
      <c r="E23" s="461">
        <v>131</v>
      </c>
      <c r="F23" s="461">
        <v>22</v>
      </c>
      <c r="G23" s="461">
        <v>57</v>
      </c>
      <c r="H23" s="462"/>
      <c r="I23" s="461">
        <v>1</v>
      </c>
      <c r="J23" s="462"/>
      <c r="K23" s="462"/>
      <c r="L23" s="439"/>
    </row>
    <row r="24" spans="1:12" ht="15" customHeight="1">
      <c r="A24" s="452"/>
      <c r="B24" s="460" t="s">
        <v>544</v>
      </c>
      <c r="C24" s="461">
        <f t="shared" si="1"/>
        <v>130</v>
      </c>
      <c r="D24" s="462"/>
      <c r="E24" s="461">
        <v>106</v>
      </c>
      <c r="F24" s="461">
        <v>7</v>
      </c>
      <c r="G24" s="461">
        <v>14</v>
      </c>
      <c r="H24" s="462"/>
      <c r="I24" s="461">
        <v>3</v>
      </c>
      <c r="J24" s="462"/>
      <c r="K24" s="462"/>
      <c r="L24" s="439"/>
    </row>
    <row r="25" spans="1:12" ht="15" customHeight="1">
      <c r="A25" s="452"/>
      <c r="B25" s="460" t="s">
        <v>479</v>
      </c>
      <c r="C25" s="461">
        <f t="shared" si="1"/>
        <v>133</v>
      </c>
      <c r="D25" s="462"/>
      <c r="E25" s="461">
        <v>132</v>
      </c>
      <c r="F25" s="462"/>
      <c r="G25" s="462"/>
      <c r="H25" s="462"/>
      <c r="I25" s="461">
        <v>1</v>
      </c>
      <c r="J25" s="462"/>
      <c r="K25" s="462"/>
      <c r="L25" s="439"/>
    </row>
    <row r="26" spans="1:12" ht="15" customHeight="1">
      <c r="A26" s="452"/>
      <c r="B26" s="460" t="s">
        <v>480</v>
      </c>
      <c r="C26" s="461">
        <f t="shared" si="1"/>
        <v>127</v>
      </c>
      <c r="D26" s="462"/>
      <c r="E26" s="461">
        <v>124</v>
      </c>
      <c r="F26" s="462"/>
      <c r="G26" s="462"/>
      <c r="H26" s="462"/>
      <c r="I26" s="461">
        <v>3</v>
      </c>
      <c r="J26" s="462"/>
      <c r="K26" s="462"/>
      <c r="L26" s="445"/>
    </row>
    <row r="27" spans="1:12" ht="15" customHeight="1">
      <c r="A27" s="452"/>
      <c r="B27" s="460" t="s">
        <v>481</v>
      </c>
      <c r="C27" s="461">
        <f t="shared" si="1"/>
        <v>179</v>
      </c>
      <c r="D27" s="461">
        <v>72</v>
      </c>
      <c r="E27" s="462"/>
      <c r="F27" s="461">
        <v>103</v>
      </c>
      <c r="G27" s="462"/>
      <c r="H27" s="462"/>
      <c r="I27" s="461">
        <v>2</v>
      </c>
      <c r="J27" s="462"/>
      <c r="K27" s="461">
        <v>2</v>
      </c>
      <c r="L27" s="439"/>
    </row>
    <row r="28" spans="1:12" ht="15" customHeight="1">
      <c r="A28" s="452"/>
      <c r="B28" s="460" t="s">
        <v>482</v>
      </c>
      <c r="C28" s="461">
        <f t="shared" si="1"/>
        <v>102</v>
      </c>
      <c r="D28" s="462"/>
      <c r="E28" s="461">
        <v>79</v>
      </c>
      <c r="F28" s="461">
        <v>15</v>
      </c>
      <c r="G28" s="462"/>
      <c r="H28" s="461">
        <v>1</v>
      </c>
      <c r="I28" s="461">
        <v>7</v>
      </c>
      <c r="J28" s="462"/>
      <c r="K28" s="462"/>
      <c r="L28" s="445"/>
    </row>
    <row r="29" spans="1:12" ht="15" customHeight="1">
      <c r="A29" s="452"/>
      <c r="B29" s="460" t="s">
        <v>483</v>
      </c>
      <c r="C29" s="461">
        <f t="shared" si="1"/>
        <v>717</v>
      </c>
      <c r="D29" s="461">
        <v>23</v>
      </c>
      <c r="E29" s="461">
        <v>466</v>
      </c>
      <c r="F29" s="461">
        <v>187</v>
      </c>
      <c r="G29" s="462"/>
      <c r="H29" s="461">
        <v>1</v>
      </c>
      <c r="I29" s="461">
        <v>40</v>
      </c>
      <c r="J29" s="462"/>
      <c r="K29" s="462"/>
      <c r="L29" s="439"/>
    </row>
    <row r="30" spans="1:12" ht="15" customHeight="1">
      <c r="A30" s="452"/>
      <c r="B30" s="460" t="s">
        <v>484</v>
      </c>
      <c r="C30" s="461">
        <f t="shared" si="1"/>
        <v>353</v>
      </c>
      <c r="D30" s="461">
        <v>18</v>
      </c>
      <c r="E30" s="461">
        <v>222</v>
      </c>
      <c r="F30" s="461">
        <v>93</v>
      </c>
      <c r="G30" s="461">
        <v>17</v>
      </c>
      <c r="H30" s="462"/>
      <c r="I30" s="461">
        <v>2</v>
      </c>
      <c r="J30" s="462"/>
      <c r="K30" s="461">
        <v>1</v>
      </c>
      <c r="L30" s="439"/>
    </row>
    <row r="31" spans="1:12" ht="15" customHeight="1">
      <c r="A31" s="452"/>
      <c r="B31" s="460" t="s">
        <v>485</v>
      </c>
      <c r="C31" s="461">
        <f t="shared" si="1"/>
        <v>33</v>
      </c>
      <c r="D31" s="462"/>
      <c r="E31" s="461">
        <v>32</v>
      </c>
      <c r="F31" s="462"/>
      <c r="G31" s="462"/>
      <c r="H31" s="462"/>
      <c r="I31" s="462"/>
      <c r="J31" s="462"/>
      <c r="K31" s="461">
        <v>1</v>
      </c>
      <c r="L31" s="439"/>
    </row>
    <row r="32" spans="1:12" ht="15" customHeight="1">
      <c r="A32" s="452"/>
      <c r="B32" s="460" t="s">
        <v>1322</v>
      </c>
      <c r="C32" s="462"/>
      <c r="D32" s="462"/>
      <c r="E32" s="462"/>
      <c r="F32" s="462"/>
      <c r="G32" s="462"/>
      <c r="H32" s="462"/>
      <c r="I32" s="462"/>
      <c r="J32" s="462"/>
      <c r="K32" s="462"/>
      <c r="L32" s="439"/>
    </row>
    <row r="33" spans="1:12" ht="15" customHeight="1">
      <c r="A33" s="452"/>
      <c r="B33" s="460" t="s">
        <v>487</v>
      </c>
      <c r="C33" s="461">
        <f>SUM(D33:K33)</f>
        <v>74</v>
      </c>
      <c r="D33" s="461">
        <v>2</v>
      </c>
      <c r="E33" s="461">
        <v>33</v>
      </c>
      <c r="F33" s="461">
        <v>32</v>
      </c>
      <c r="G33" s="461">
        <v>2</v>
      </c>
      <c r="H33" s="462"/>
      <c r="I33" s="461">
        <v>5</v>
      </c>
      <c r="J33" s="462"/>
      <c r="K33" s="462"/>
      <c r="L33" s="463"/>
    </row>
    <row r="34" spans="1:12" ht="12.95" customHeight="1">
      <c r="A34" s="428" t="s">
        <v>1340</v>
      </c>
      <c r="C34" s="464"/>
      <c r="I34" s="428" t="s">
        <v>380</v>
      </c>
      <c r="K34" s="428" t="s">
        <v>366</v>
      </c>
    </row>
  </sheetData>
  <sheetProtection password="CA55" sheet="1" objects="1" scenarios="1"/>
  <phoneticPr fontId="9" type="noConversion"/>
  <pageMargins left="1.2204724409448819" right="0.39370078740157483" top="1.1811023622047245" bottom="0.23622047244094491" header="0" footer="0"/>
  <pageSetup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AK50"/>
  <sheetViews>
    <sheetView showGridLines="0" workbookViewId="0">
      <selection sqref="A1:IV65536"/>
    </sheetView>
  </sheetViews>
  <sheetFormatPr baseColWidth="10" defaultColWidth="8.19921875" defaultRowHeight="9"/>
  <cols>
    <col min="1" max="1" width="18.796875" customWidth="1"/>
    <col min="2" max="2" width="0.3984375" hidden="1" customWidth="1"/>
    <col min="3" max="3" width="5" customWidth="1"/>
    <col min="4" max="4" width="0.3984375" customWidth="1"/>
    <col min="5" max="5" width="4.796875" customWidth="1"/>
    <col min="6" max="6" width="2.19921875" customWidth="1"/>
    <col min="7" max="7" width="1.19921875" hidden="1" customWidth="1"/>
    <col min="8" max="8" width="4" customWidth="1"/>
    <col min="9" max="9" width="4.3984375" customWidth="1"/>
    <col min="10" max="10" width="0.3984375" hidden="1" customWidth="1"/>
    <col min="11" max="11" width="5.59765625" customWidth="1"/>
    <col min="12" max="12" width="5.796875" customWidth="1"/>
    <col min="13" max="13" width="5.59765625" customWidth="1"/>
    <col min="14" max="14" width="5.3984375" customWidth="1"/>
    <col min="15" max="15" width="4.3984375" customWidth="1"/>
    <col min="16" max="16" width="5.3984375" customWidth="1"/>
    <col min="17" max="17" width="5" customWidth="1"/>
    <col min="18" max="18" width="5.59765625" customWidth="1"/>
    <col min="19" max="19" width="5" customWidth="1"/>
    <col min="20" max="20" width="5.3984375" customWidth="1"/>
    <col min="21" max="21" width="6" customWidth="1"/>
    <col min="22" max="22" width="5" customWidth="1"/>
    <col min="23" max="23" width="0.19921875" customWidth="1"/>
    <col min="24" max="24" width="4.796875" customWidth="1"/>
    <col min="25" max="25" width="4" customWidth="1"/>
    <col min="26" max="26" width="5" customWidth="1"/>
    <col min="27" max="28" width="4.59765625" customWidth="1"/>
    <col min="29" max="29" width="5.796875" customWidth="1"/>
    <col min="30" max="30" width="6.59765625" customWidth="1"/>
    <col min="31" max="31" width="5" customWidth="1"/>
    <col min="32" max="32" width="6" customWidth="1"/>
    <col min="33" max="33" width="5" customWidth="1"/>
    <col min="34" max="34" width="6" customWidth="1"/>
    <col min="35" max="35" width="3.796875" customWidth="1"/>
    <col min="36" max="36" width="5.796875" customWidth="1"/>
    <col min="37" max="37" width="0.3984375" customWidth="1"/>
  </cols>
  <sheetData>
    <row r="1" spans="1:37" ht="10.5">
      <c r="A1" s="465" t="s">
        <v>298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7" ht="6" customHeight="1">
      <c r="A2" s="466"/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pans="1:37" ht="10.5">
      <c r="A3" s="465" t="s">
        <v>1341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</row>
    <row r="4" spans="1:37" ht="10.5">
      <c r="A4" s="465" t="s">
        <v>1342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</row>
    <row r="5" spans="1:37" ht="10.5">
      <c r="A5" s="465" t="s">
        <v>1343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</row>
    <row r="6" spans="1:37" ht="9" customHeight="1"/>
    <row r="7" spans="1:37">
      <c r="A7" s="467"/>
      <c r="B7" s="467"/>
      <c r="C7" s="468" t="s">
        <v>383</v>
      </c>
      <c r="D7" s="469"/>
      <c r="E7" s="470" t="s">
        <v>1344</v>
      </c>
      <c r="F7" s="471"/>
      <c r="G7" s="471"/>
      <c r="H7" s="471"/>
      <c r="I7" s="472"/>
      <c r="J7" s="471"/>
      <c r="K7" s="473"/>
      <c r="L7" s="471"/>
      <c r="M7" s="471"/>
      <c r="N7" s="471"/>
      <c r="O7" s="471"/>
      <c r="P7" s="474" t="s">
        <v>1345</v>
      </c>
      <c r="Q7" s="475"/>
      <c r="R7" s="475"/>
      <c r="S7" s="475"/>
      <c r="T7" s="476"/>
      <c r="U7" s="471"/>
      <c r="V7" s="471"/>
      <c r="W7" s="477"/>
      <c r="X7" s="471"/>
      <c r="Y7" s="471"/>
      <c r="Z7" s="474" t="s">
        <v>1346</v>
      </c>
      <c r="AA7" s="471"/>
      <c r="AB7" s="474"/>
      <c r="AC7" s="471"/>
      <c r="AD7" s="471"/>
      <c r="AE7" s="471"/>
      <c r="AF7" s="471"/>
      <c r="AG7" s="471"/>
      <c r="AH7" s="471"/>
      <c r="AI7" s="471"/>
      <c r="AJ7" s="478"/>
      <c r="AK7" s="478"/>
    </row>
    <row r="8" spans="1:37">
      <c r="A8" s="479" t="s">
        <v>1347</v>
      </c>
      <c r="B8" s="480"/>
      <c r="C8" s="481" t="s">
        <v>1348</v>
      </c>
      <c r="D8" s="482"/>
      <c r="E8" s="479" t="s">
        <v>1349</v>
      </c>
      <c r="F8" s="483"/>
      <c r="G8" s="484"/>
      <c r="H8" s="485" t="s">
        <v>1349</v>
      </c>
      <c r="I8" s="486"/>
      <c r="J8" s="487"/>
      <c r="K8" s="488" t="s">
        <v>1350</v>
      </c>
      <c r="L8" s="488" t="s">
        <v>1349</v>
      </c>
      <c r="M8" s="488" t="s">
        <v>1349</v>
      </c>
      <c r="N8" s="488" t="s">
        <v>1349</v>
      </c>
      <c r="O8" s="487"/>
      <c r="P8" s="488" t="s">
        <v>1351</v>
      </c>
      <c r="Q8" s="488" t="s">
        <v>1352</v>
      </c>
      <c r="R8" s="488" t="s">
        <v>1353</v>
      </c>
      <c r="S8" s="486"/>
      <c r="T8" s="489" t="s">
        <v>1354</v>
      </c>
      <c r="U8" s="485" t="s">
        <v>1355</v>
      </c>
      <c r="V8" s="486"/>
      <c r="W8" s="486"/>
      <c r="X8" s="485" t="s">
        <v>1356</v>
      </c>
      <c r="Y8" s="486"/>
      <c r="Z8" s="490" t="s">
        <v>1357</v>
      </c>
      <c r="AA8" s="485" t="s">
        <v>1357</v>
      </c>
      <c r="AB8" s="486"/>
      <c r="AC8" s="490" t="s">
        <v>1358</v>
      </c>
      <c r="AD8" s="485" t="s">
        <v>1359</v>
      </c>
      <c r="AE8" s="486"/>
      <c r="AF8" s="485" t="s">
        <v>1360</v>
      </c>
      <c r="AG8" s="486"/>
      <c r="AH8" s="485" t="s">
        <v>1361</v>
      </c>
      <c r="AI8" s="486"/>
      <c r="AJ8" s="491" t="s">
        <v>1362</v>
      </c>
      <c r="AK8" s="492"/>
    </row>
    <row r="9" spans="1:37">
      <c r="A9" s="480"/>
      <c r="B9" s="480"/>
      <c r="C9" s="481" t="s">
        <v>1363</v>
      </c>
      <c r="D9" s="482"/>
      <c r="E9" s="488" t="s">
        <v>1364</v>
      </c>
      <c r="F9" s="483"/>
      <c r="G9" s="484"/>
      <c r="H9" s="485" t="s">
        <v>1365</v>
      </c>
      <c r="I9" s="486"/>
      <c r="J9" s="487"/>
      <c r="K9" s="488" t="s">
        <v>1366</v>
      </c>
      <c r="L9" s="488" t="s">
        <v>1367</v>
      </c>
      <c r="M9" s="488" t="s">
        <v>1368</v>
      </c>
      <c r="N9" s="488" t="s">
        <v>1365</v>
      </c>
      <c r="O9" s="487"/>
      <c r="P9" s="488" t="s">
        <v>1369</v>
      </c>
      <c r="Q9" s="488" t="s">
        <v>1370</v>
      </c>
      <c r="R9" s="488" t="s">
        <v>1371</v>
      </c>
      <c r="S9" s="486"/>
      <c r="T9" s="493" t="s">
        <v>1372</v>
      </c>
      <c r="U9" s="485" t="s">
        <v>1373</v>
      </c>
      <c r="V9" s="486"/>
      <c r="W9" s="486"/>
      <c r="X9" s="485" t="s">
        <v>1374</v>
      </c>
      <c r="Y9" s="486"/>
      <c r="Z9" s="490" t="s">
        <v>1375</v>
      </c>
      <c r="AA9" s="485" t="s">
        <v>1376</v>
      </c>
      <c r="AB9" s="486"/>
      <c r="AC9" s="490" t="s">
        <v>1377</v>
      </c>
      <c r="AD9" s="485" t="s">
        <v>1378</v>
      </c>
      <c r="AE9" s="486"/>
      <c r="AF9" s="485" t="s">
        <v>1379</v>
      </c>
      <c r="AG9" s="486"/>
      <c r="AH9" s="485" t="s">
        <v>1380</v>
      </c>
      <c r="AI9" s="486"/>
      <c r="AJ9" s="490" t="s">
        <v>1381</v>
      </c>
      <c r="AK9" s="492"/>
    </row>
    <row r="10" spans="1:37" ht="9.9499999999999993" customHeight="1">
      <c r="A10" s="494"/>
      <c r="B10" s="494"/>
      <c r="C10" s="495"/>
      <c r="D10" s="495"/>
      <c r="E10" s="496" t="s">
        <v>1382</v>
      </c>
      <c r="F10" s="497"/>
      <c r="G10" s="498"/>
      <c r="H10" s="499" t="s">
        <v>1382</v>
      </c>
      <c r="I10" s="500" t="s">
        <v>1383</v>
      </c>
      <c r="J10" s="497"/>
      <c r="K10" s="501" t="s">
        <v>1383</v>
      </c>
      <c r="L10" s="496" t="s">
        <v>1382</v>
      </c>
      <c r="M10" s="501" t="s">
        <v>1382</v>
      </c>
      <c r="N10" s="499" t="s">
        <v>1382</v>
      </c>
      <c r="O10" s="499" t="s">
        <v>1383</v>
      </c>
      <c r="P10" s="496" t="s">
        <v>1382</v>
      </c>
      <c r="Q10" s="496" t="s">
        <v>1382</v>
      </c>
      <c r="R10" s="496" t="s">
        <v>1382</v>
      </c>
      <c r="S10" s="500" t="s">
        <v>1383</v>
      </c>
      <c r="T10" s="501" t="s">
        <v>1382</v>
      </c>
      <c r="U10" s="499" t="s">
        <v>1382</v>
      </c>
      <c r="V10" s="500" t="s">
        <v>1383</v>
      </c>
      <c r="W10" s="497"/>
      <c r="X10" s="499" t="s">
        <v>1382</v>
      </c>
      <c r="Y10" s="500" t="s">
        <v>1383</v>
      </c>
      <c r="Z10" s="500" t="s">
        <v>1382</v>
      </c>
      <c r="AA10" s="499" t="s">
        <v>1382</v>
      </c>
      <c r="AB10" s="500" t="s">
        <v>1383</v>
      </c>
      <c r="AC10" s="500" t="s">
        <v>1382</v>
      </c>
      <c r="AD10" s="499" t="s">
        <v>1382</v>
      </c>
      <c r="AE10" s="500" t="s">
        <v>1383</v>
      </c>
      <c r="AF10" s="499" t="s">
        <v>1382</v>
      </c>
      <c r="AG10" s="500" t="s">
        <v>1383</v>
      </c>
      <c r="AH10" s="499" t="s">
        <v>1382</v>
      </c>
      <c r="AI10" s="500" t="s">
        <v>1383</v>
      </c>
      <c r="AJ10" s="500" t="s">
        <v>1382</v>
      </c>
      <c r="AK10" s="492"/>
    </row>
    <row r="11" spans="1:37">
      <c r="A11" s="502"/>
      <c r="B11" s="480"/>
      <c r="C11" s="503"/>
      <c r="D11" s="482"/>
      <c r="E11" s="502"/>
      <c r="F11" s="504"/>
      <c r="G11" s="505"/>
      <c r="H11" s="505"/>
      <c r="I11" s="504"/>
      <c r="J11" s="506"/>
      <c r="K11" s="507"/>
      <c r="L11" s="507"/>
      <c r="M11" s="507"/>
      <c r="N11" s="502"/>
      <c r="O11" s="504"/>
      <c r="P11" s="504"/>
      <c r="Q11" s="504"/>
      <c r="R11" s="505"/>
      <c r="S11" s="504"/>
      <c r="T11" s="508" t="s">
        <v>1384</v>
      </c>
      <c r="U11" s="505"/>
      <c r="V11" s="504"/>
      <c r="W11" s="483"/>
      <c r="X11" s="505"/>
      <c r="Y11" s="504"/>
      <c r="Z11" s="504"/>
      <c r="AA11" s="505"/>
      <c r="AB11" s="504"/>
      <c r="AC11" s="504"/>
      <c r="AD11" s="505"/>
      <c r="AE11" s="504"/>
      <c r="AF11" s="505"/>
      <c r="AG11" s="504"/>
      <c r="AH11" s="505"/>
      <c r="AI11" s="504"/>
      <c r="AJ11" s="507"/>
      <c r="AK11" s="492"/>
    </row>
    <row r="12" spans="1:37" ht="15" customHeight="1">
      <c r="A12" s="509" t="s">
        <v>307</v>
      </c>
      <c r="B12" s="510"/>
      <c r="C12" s="511">
        <f>SUM(E12:AJ12)</f>
        <v>242</v>
      </c>
      <c r="D12" s="512"/>
      <c r="E12" s="513">
        <f>(E14+F14)</f>
        <v>10</v>
      </c>
      <c r="F12" s="514"/>
      <c r="G12" s="515"/>
      <c r="H12" s="516">
        <f>SUM(H14:I14)</f>
        <v>7</v>
      </c>
      <c r="I12" s="517"/>
      <c r="J12" s="506"/>
      <c r="K12" s="518">
        <f>(K14)</f>
        <v>2</v>
      </c>
      <c r="L12" s="518">
        <f>(L14)</f>
        <v>32</v>
      </c>
      <c r="M12" s="518">
        <f>(M14)</f>
        <v>4</v>
      </c>
      <c r="N12" s="513">
        <f>(N14+O14)</f>
        <v>6</v>
      </c>
      <c r="O12" s="514"/>
      <c r="P12" s="519">
        <f>(P14)</f>
        <v>16</v>
      </c>
      <c r="Q12" s="519">
        <f>(Q14)</f>
        <v>44</v>
      </c>
      <c r="R12" s="516">
        <f>SUM(R14:S14)</f>
        <v>7</v>
      </c>
      <c r="S12" s="514"/>
      <c r="T12" s="511">
        <f>(T14)</f>
        <v>24</v>
      </c>
      <c r="U12" s="516">
        <f>(U14+V14)</f>
        <v>16</v>
      </c>
      <c r="V12" s="514"/>
      <c r="W12" s="520"/>
      <c r="X12" s="516">
        <f>(X14+Y14)</f>
        <v>7</v>
      </c>
      <c r="Y12" s="514"/>
      <c r="Z12" s="519">
        <f>(Z14)</f>
        <v>6</v>
      </c>
      <c r="AA12" s="516">
        <f>(AA14+AB14)</f>
        <v>6</v>
      </c>
      <c r="AB12" s="514"/>
      <c r="AC12" s="519">
        <f>(AC14)</f>
        <v>31</v>
      </c>
      <c r="AD12" s="516">
        <f>(AD14+AE14)</f>
        <v>7</v>
      </c>
      <c r="AE12" s="514"/>
      <c r="AF12" s="516">
        <f>(AF14+AG14)</f>
        <v>7</v>
      </c>
      <c r="AG12" s="514"/>
      <c r="AH12" s="516">
        <f>(AH14+AI14)</f>
        <v>6</v>
      </c>
      <c r="AI12" s="514"/>
      <c r="AJ12" s="519">
        <f>(AJ14)</f>
        <v>4</v>
      </c>
      <c r="AK12" s="492"/>
    </row>
    <row r="13" spans="1:37">
      <c r="A13" s="502"/>
      <c r="B13" s="480"/>
      <c r="C13" s="503"/>
      <c r="D13" s="482"/>
      <c r="E13" s="502"/>
      <c r="F13" s="504"/>
      <c r="G13" s="505"/>
      <c r="H13" s="505"/>
      <c r="I13" s="504"/>
      <c r="J13" s="483"/>
      <c r="K13" s="503"/>
      <c r="L13" s="503"/>
      <c r="M13" s="503"/>
      <c r="N13" s="502"/>
      <c r="O13" s="504"/>
      <c r="P13" s="504"/>
      <c r="Q13" s="504"/>
      <c r="R13" s="505"/>
      <c r="S13" s="514"/>
      <c r="T13" s="503"/>
      <c r="U13" s="505"/>
      <c r="V13" s="504"/>
      <c r="W13" s="483"/>
      <c r="X13" s="505"/>
      <c r="Y13" s="504"/>
      <c r="Z13" s="504"/>
      <c r="AA13" s="505"/>
      <c r="AB13" s="504"/>
      <c r="AC13" s="504"/>
      <c r="AD13" s="505"/>
      <c r="AE13" s="504"/>
      <c r="AF13" s="505"/>
      <c r="AG13" s="504"/>
      <c r="AH13" s="505"/>
      <c r="AI13" s="514"/>
      <c r="AJ13" s="504"/>
      <c r="AK13" s="492"/>
    </row>
    <row r="14" spans="1:37" ht="11.1" customHeight="1">
      <c r="A14" s="509" t="s">
        <v>1385</v>
      </c>
      <c r="B14" s="510"/>
      <c r="C14" s="521"/>
      <c r="D14" s="512"/>
      <c r="E14" s="513">
        <f>SUM(E16:E48)</f>
        <v>3</v>
      </c>
      <c r="F14" s="519">
        <f>SUM(F16:F48)</f>
        <v>7</v>
      </c>
      <c r="G14" s="515"/>
      <c r="H14" s="516">
        <f>SUM(H16:H48)</f>
        <v>1</v>
      </c>
      <c r="I14" s="519">
        <f>SUM(I16:I48)</f>
        <v>6</v>
      </c>
      <c r="J14" s="520"/>
      <c r="K14" s="511">
        <f t="shared" ref="K14:S14" si="0">SUM(K16:K48)</f>
        <v>2</v>
      </c>
      <c r="L14" s="511">
        <f t="shared" si="0"/>
        <v>32</v>
      </c>
      <c r="M14" s="511">
        <f t="shared" si="0"/>
        <v>4</v>
      </c>
      <c r="N14" s="513">
        <f t="shared" si="0"/>
        <v>3</v>
      </c>
      <c r="O14" s="519">
        <f t="shared" si="0"/>
        <v>3</v>
      </c>
      <c r="P14" s="519">
        <f t="shared" si="0"/>
        <v>16</v>
      </c>
      <c r="Q14" s="519">
        <f t="shared" si="0"/>
        <v>44</v>
      </c>
      <c r="R14" s="516">
        <f t="shared" si="0"/>
        <v>2</v>
      </c>
      <c r="S14" s="519">
        <f t="shared" si="0"/>
        <v>5</v>
      </c>
      <c r="T14" s="511">
        <v>24</v>
      </c>
      <c r="U14" s="516">
        <f>SUM(U16:U48)</f>
        <v>6</v>
      </c>
      <c r="V14" s="519">
        <f>SUM(V16:V48)</f>
        <v>10</v>
      </c>
      <c r="W14" s="520"/>
      <c r="X14" s="516">
        <f t="shared" ref="X14:AJ14" si="1">SUM(X16:X48)</f>
        <v>2</v>
      </c>
      <c r="Y14" s="519">
        <f t="shared" si="1"/>
        <v>5</v>
      </c>
      <c r="Z14" s="519">
        <f t="shared" si="1"/>
        <v>6</v>
      </c>
      <c r="AA14" s="516">
        <f t="shared" si="1"/>
        <v>2</v>
      </c>
      <c r="AB14" s="519">
        <f t="shared" si="1"/>
        <v>4</v>
      </c>
      <c r="AC14" s="519">
        <f t="shared" si="1"/>
        <v>31</v>
      </c>
      <c r="AD14" s="516">
        <f t="shared" si="1"/>
        <v>2</v>
      </c>
      <c r="AE14" s="519">
        <f t="shared" si="1"/>
        <v>5</v>
      </c>
      <c r="AF14" s="516">
        <f t="shared" si="1"/>
        <v>2</v>
      </c>
      <c r="AG14" s="519">
        <f t="shared" si="1"/>
        <v>5</v>
      </c>
      <c r="AH14" s="516">
        <f t="shared" si="1"/>
        <v>2</v>
      </c>
      <c r="AI14" s="519">
        <f t="shared" si="1"/>
        <v>4</v>
      </c>
      <c r="AJ14" s="519">
        <f t="shared" si="1"/>
        <v>4</v>
      </c>
      <c r="AK14" s="492"/>
    </row>
    <row r="15" spans="1:37" ht="8.1" customHeight="1">
      <c r="A15" s="522"/>
      <c r="B15" s="523"/>
      <c r="C15" s="524"/>
      <c r="D15" s="525"/>
      <c r="E15" s="522"/>
      <c r="F15" s="507"/>
      <c r="G15" s="526"/>
      <c r="H15" s="526"/>
      <c r="I15" s="507"/>
      <c r="J15" s="506"/>
      <c r="K15" s="524"/>
      <c r="L15" s="524"/>
      <c r="M15" s="524"/>
      <c r="N15" s="522"/>
      <c r="O15" s="507"/>
      <c r="P15" s="507"/>
      <c r="Q15" s="507"/>
      <c r="R15" s="526"/>
      <c r="S15" s="507"/>
      <c r="T15" s="524"/>
      <c r="U15" s="526"/>
      <c r="V15" s="507"/>
      <c r="W15" s="506"/>
      <c r="X15" s="526"/>
      <c r="Y15" s="507"/>
      <c r="Z15" s="507"/>
      <c r="AA15" s="526"/>
      <c r="AB15" s="507"/>
      <c r="AC15" s="507"/>
      <c r="AD15" s="526"/>
      <c r="AE15" s="507"/>
      <c r="AF15" s="526"/>
      <c r="AG15" s="507"/>
      <c r="AH15" s="526"/>
      <c r="AI15" s="507"/>
      <c r="AJ15" s="527"/>
      <c r="AK15" s="492"/>
    </row>
    <row r="16" spans="1:37">
      <c r="A16" s="528" t="s">
        <v>1386</v>
      </c>
      <c r="B16" s="529"/>
      <c r="C16" s="530">
        <f>SUM(E16:AJ16)</f>
        <v>2</v>
      </c>
      <c r="D16" s="529"/>
      <c r="E16" s="531"/>
      <c r="F16" s="532"/>
      <c r="G16" s="533"/>
      <c r="H16" s="532"/>
      <c r="I16" s="532"/>
      <c r="J16" s="534"/>
      <c r="K16" s="531"/>
      <c r="L16" s="531"/>
      <c r="M16" s="531"/>
      <c r="N16" s="531"/>
      <c r="O16" s="531"/>
      <c r="P16" s="530">
        <v>1</v>
      </c>
      <c r="Q16" s="531"/>
      <c r="R16" s="531"/>
      <c r="S16" s="531"/>
      <c r="T16" s="531"/>
      <c r="U16" s="531"/>
      <c r="V16" s="531"/>
      <c r="W16" s="529"/>
      <c r="X16" s="531"/>
      <c r="Y16" s="531"/>
      <c r="Z16" s="531"/>
      <c r="AA16" s="531"/>
      <c r="AB16" s="531"/>
      <c r="AC16" s="531"/>
      <c r="AD16" s="531"/>
      <c r="AE16" s="531"/>
      <c r="AF16" s="531"/>
      <c r="AG16" s="531"/>
      <c r="AH16" s="531"/>
      <c r="AI16" s="531"/>
      <c r="AJ16" s="535">
        <v>1</v>
      </c>
      <c r="AK16" s="492"/>
    </row>
    <row r="17" spans="1:37">
      <c r="A17" s="528" t="s">
        <v>1387</v>
      </c>
      <c r="B17" s="529"/>
      <c r="C17" s="530">
        <f>SUM(E17:AJ17)</f>
        <v>1</v>
      </c>
      <c r="D17" s="529"/>
      <c r="E17" s="531"/>
      <c r="F17" s="532"/>
      <c r="G17" s="533"/>
      <c r="H17" s="532"/>
      <c r="I17" s="532"/>
      <c r="J17" s="534"/>
      <c r="K17" s="531"/>
      <c r="L17" s="531"/>
      <c r="M17" s="531"/>
      <c r="N17" s="531"/>
      <c r="O17" s="531"/>
      <c r="P17" s="531"/>
      <c r="Q17" s="531"/>
      <c r="R17" s="531"/>
      <c r="S17" s="531"/>
      <c r="T17" s="531"/>
      <c r="U17" s="531"/>
      <c r="V17" s="531"/>
      <c r="W17" s="529"/>
      <c r="X17" s="531"/>
      <c r="Y17" s="531"/>
      <c r="Z17" s="531"/>
      <c r="AA17" s="531"/>
      <c r="AB17" s="531"/>
      <c r="AC17" s="531"/>
      <c r="AD17" s="531"/>
      <c r="AE17" s="530">
        <v>1</v>
      </c>
      <c r="AF17" s="531"/>
      <c r="AG17" s="531"/>
      <c r="AH17" s="531"/>
      <c r="AI17" s="531"/>
      <c r="AJ17" s="527"/>
      <c r="AK17" s="492"/>
    </row>
    <row r="18" spans="1:37">
      <c r="A18" s="528" t="s">
        <v>1388</v>
      </c>
      <c r="B18" s="529"/>
      <c r="C18" s="531"/>
      <c r="D18" s="529"/>
      <c r="E18" s="531"/>
      <c r="F18" s="532"/>
      <c r="G18" s="533"/>
      <c r="H18" s="532"/>
      <c r="I18" s="532"/>
      <c r="J18" s="534"/>
      <c r="K18" s="531"/>
      <c r="L18" s="531"/>
      <c r="M18" s="531"/>
      <c r="N18" s="531"/>
      <c r="O18" s="531"/>
      <c r="P18" s="531"/>
      <c r="Q18" s="531"/>
      <c r="R18" s="531"/>
      <c r="S18" s="531"/>
      <c r="T18" s="531"/>
      <c r="U18" s="531"/>
      <c r="V18" s="531"/>
      <c r="W18" s="529"/>
      <c r="X18" s="531"/>
      <c r="Y18" s="531"/>
      <c r="Z18" s="531"/>
      <c r="AA18" s="531"/>
      <c r="AB18" s="531"/>
      <c r="AC18" s="531"/>
      <c r="AD18" s="531"/>
      <c r="AE18" s="531"/>
      <c r="AF18" s="531"/>
      <c r="AG18" s="531"/>
      <c r="AH18" s="531"/>
      <c r="AI18" s="531"/>
      <c r="AJ18" s="527"/>
      <c r="AK18" s="492"/>
    </row>
    <row r="19" spans="1:37">
      <c r="A19" s="528" t="s">
        <v>1389</v>
      </c>
      <c r="B19" s="529"/>
      <c r="C19" s="531"/>
      <c r="D19" s="529"/>
      <c r="E19" s="531"/>
      <c r="F19" s="532"/>
      <c r="G19" s="533"/>
      <c r="H19" s="532"/>
      <c r="I19" s="532"/>
      <c r="J19" s="534"/>
      <c r="K19" s="531"/>
      <c r="L19" s="531"/>
      <c r="M19" s="531"/>
      <c r="N19" s="531"/>
      <c r="O19" s="531"/>
      <c r="P19" s="531"/>
      <c r="Q19" s="531"/>
      <c r="R19" s="531"/>
      <c r="S19" s="531"/>
      <c r="T19" s="531"/>
      <c r="U19" s="531"/>
      <c r="V19" s="531"/>
      <c r="W19" s="529"/>
      <c r="X19" s="531"/>
      <c r="Y19" s="531"/>
      <c r="Z19" s="531"/>
      <c r="AA19" s="531"/>
      <c r="AB19" s="531"/>
      <c r="AC19" s="531"/>
      <c r="AD19" s="531"/>
      <c r="AE19" s="531"/>
      <c r="AF19" s="531"/>
      <c r="AG19" s="531"/>
      <c r="AH19" s="531"/>
      <c r="AI19" s="531"/>
      <c r="AJ19" s="527"/>
      <c r="AK19" s="492"/>
    </row>
    <row r="20" spans="1:37">
      <c r="A20" s="528" t="s">
        <v>1390</v>
      </c>
      <c r="B20" s="529"/>
      <c r="C20" s="530">
        <f>SUM(E20:AJ20)</f>
        <v>1</v>
      </c>
      <c r="D20" s="529"/>
      <c r="E20" s="531"/>
      <c r="F20" s="532"/>
      <c r="G20" s="533"/>
      <c r="H20" s="532"/>
      <c r="I20" s="536">
        <v>1</v>
      </c>
      <c r="J20" s="534"/>
      <c r="K20" s="531"/>
      <c r="L20" s="531"/>
      <c r="M20" s="531"/>
      <c r="N20" s="531"/>
      <c r="O20" s="531"/>
      <c r="P20" s="531"/>
      <c r="Q20" s="531"/>
      <c r="R20" s="531"/>
      <c r="S20" s="531"/>
      <c r="T20" s="531"/>
      <c r="U20" s="531"/>
      <c r="V20" s="531"/>
      <c r="W20" s="529"/>
      <c r="X20" s="531"/>
      <c r="Y20" s="531"/>
      <c r="Z20" s="531"/>
      <c r="AA20" s="531"/>
      <c r="AB20" s="531"/>
      <c r="AC20" s="531"/>
      <c r="AD20" s="531"/>
      <c r="AE20" s="531"/>
      <c r="AF20" s="531"/>
      <c r="AG20" s="531"/>
      <c r="AH20" s="531"/>
      <c r="AI20" s="531"/>
      <c r="AJ20" s="527"/>
      <c r="AK20" s="492"/>
    </row>
    <row r="21" spans="1:37" ht="8.1" customHeight="1">
      <c r="A21" s="528" t="s">
        <v>1391</v>
      </c>
      <c r="B21" s="529"/>
      <c r="C21" s="531"/>
      <c r="D21" s="529"/>
      <c r="E21" s="531"/>
      <c r="F21" s="532"/>
      <c r="G21" s="533"/>
      <c r="H21" s="532"/>
      <c r="I21" s="532"/>
      <c r="J21" s="534"/>
      <c r="K21" s="531"/>
      <c r="L21" s="531"/>
      <c r="M21" s="531"/>
      <c r="N21" s="531"/>
      <c r="O21" s="531"/>
      <c r="P21" s="531"/>
      <c r="Q21" s="531"/>
      <c r="R21" s="531"/>
      <c r="S21" s="531"/>
      <c r="T21" s="531"/>
      <c r="U21" s="531"/>
      <c r="V21" s="531"/>
      <c r="W21" s="529"/>
      <c r="X21" s="531"/>
      <c r="Y21" s="531"/>
      <c r="Z21" s="531"/>
      <c r="AA21" s="531"/>
      <c r="AB21" s="531"/>
      <c r="AC21" s="531"/>
      <c r="AD21" s="531"/>
      <c r="AE21" s="531"/>
      <c r="AF21" s="531"/>
      <c r="AG21" s="531"/>
      <c r="AH21" s="531"/>
      <c r="AI21" s="531"/>
      <c r="AJ21" s="527"/>
      <c r="AK21" s="492"/>
    </row>
    <row r="22" spans="1:37">
      <c r="A22" s="528" t="s">
        <v>1392</v>
      </c>
      <c r="B22" s="529"/>
      <c r="C22" s="530">
        <f>SUM(E22:AJ22)</f>
        <v>2</v>
      </c>
      <c r="D22" s="529"/>
      <c r="E22" s="531"/>
      <c r="F22" s="532"/>
      <c r="G22" s="533"/>
      <c r="H22" s="532"/>
      <c r="I22" s="532"/>
      <c r="J22" s="534"/>
      <c r="K22" s="531"/>
      <c r="L22" s="530">
        <v>1</v>
      </c>
      <c r="M22" s="531"/>
      <c r="N22" s="531"/>
      <c r="O22" s="531"/>
      <c r="P22" s="531"/>
      <c r="Q22" s="531"/>
      <c r="R22" s="531"/>
      <c r="S22" s="531"/>
      <c r="T22" s="531"/>
      <c r="U22" s="531"/>
      <c r="V22" s="531"/>
      <c r="W22" s="529"/>
      <c r="X22" s="531"/>
      <c r="Y22" s="531"/>
      <c r="Z22" s="531"/>
      <c r="AA22" s="531"/>
      <c r="AB22" s="531"/>
      <c r="AC22" s="531"/>
      <c r="AD22" s="531"/>
      <c r="AE22" s="530">
        <v>1</v>
      </c>
      <c r="AF22" s="531"/>
      <c r="AG22" s="531"/>
      <c r="AH22" s="531"/>
      <c r="AI22" s="531"/>
      <c r="AJ22" s="527"/>
      <c r="AK22" s="492"/>
    </row>
    <row r="23" spans="1:37">
      <c r="A23" s="528" t="s">
        <v>1393</v>
      </c>
      <c r="B23" s="529"/>
      <c r="C23" s="531"/>
      <c r="D23" s="529"/>
      <c r="E23" s="531"/>
      <c r="F23" s="532"/>
      <c r="G23" s="533"/>
      <c r="H23" s="532"/>
      <c r="I23" s="532"/>
      <c r="J23" s="534"/>
      <c r="K23" s="531"/>
      <c r="L23" s="531"/>
      <c r="M23" s="531"/>
      <c r="N23" s="531"/>
      <c r="O23" s="531"/>
      <c r="P23" s="531"/>
      <c r="Q23" s="531"/>
      <c r="R23" s="531"/>
      <c r="S23" s="531"/>
      <c r="T23" s="531"/>
      <c r="U23" s="531"/>
      <c r="V23" s="531"/>
      <c r="W23" s="529"/>
      <c r="X23" s="531"/>
      <c r="Y23" s="531"/>
      <c r="Z23" s="531"/>
      <c r="AA23" s="531"/>
      <c r="AB23" s="531"/>
      <c r="AC23" s="531"/>
      <c r="AD23" s="531"/>
      <c r="AE23" s="531"/>
      <c r="AF23" s="531"/>
      <c r="AG23" s="531"/>
      <c r="AH23" s="531"/>
      <c r="AI23" s="531"/>
      <c r="AJ23" s="527"/>
      <c r="AK23" s="492"/>
    </row>
    <row r="24" spans="1:37">
      <c r="A24" s="528" t="s">
        <v>1394</v>
      </c>
      <c r="B24" s="529"/>
      <c r="C24" s="530">
        <f>SUM(E24:AJ24)</f>
        <v>7</v>
      </c>
      <c r="D24" s="529"/>
      <c r="E24" s="531"/>
      <c r="F24" s="532"/>
      <c r="G24" s="533"/>
      <c r="H24" s="532"/>
      <c r="I24" s="532"/>
      <c r="J24" s="534"/>
      <c r="K24" s="531"/>
      <c r="L24" s="531"/>
      <c r="M24" s="531"/>
      <c r="N24" s="531"/>
      <c r="O24" s="531"/>
      <c r="P24" s="531"/>
      <c r="Q24" s="531"/>
      <c r="R24" s="531"/>
      <c r="S24" s="531"/>
      <c r="T24" s="531"/>
      <c r="U24" s="531"/>
      <c r="V24" s="531"/>
      <c r="W24" s="529"/>
      <c r="X24" s="531"/>
      <c r="Y24" s="531"/>
      <c r="Z24" s="531"/>
      <c r="AA24" s="531"/>
      <c r="AB24" s="530">
        <v>3</v>
      </c>
      <c r="AC24" s="530">
        <v>1</v>
      </c>
      <c r="AD24" s="531"/>
      <c r="AE24" s="531"/>
      <c r="AF24" s="531"/>
      <c r="AG24" s="530">
        <v>2</v>
      </c>
      <c r="AH24" s="531"/>
      <c r="AI24" s="530">
        <v>1</v>
      </c>
      <c r="AJ24" s="527"/>
      <c r="AK24" s="492"/>
    </row>
    <row r="25" spans="1:37">
      <c r="A25" s="528" t="s">
        <v>1395</v>
      </c>
      <c r="B25" s="529"/>
      <c r="C25" s="530">
        <f>SUM(E25:AJ25)</f>
        <v>1</v>
      </c>
      <c r="D25" s="529"/>
      <c r="E25" s="531"/>
      <c r="F25" s="532"/>
      <c r="G25" s="533"/>
      <c r="H25" s="532"/>
      <c r="I25" s="536">
        <v>1</v>
      </c>
      <c r="J25" s="534"/>
      <c r="K25" s="531"/>
      <c r="L25" s="531"/>
      <c r="M25" s="531"/>
      <c r="N25" s="531"/>
      <c r="O25" s="531"/>
      <c r="P25" s="531"/>
      <c r="Q25" s="531"/>
      <c r="R25" s="531"/>
      <c r="S25" s="531"/>
      <c r="T25" s="531"/>
      <c r="U25" s="531"/>
      <c r="V25" s="531"/>
      <c r="W25" s="529"/>
      <c r="X25" s="531"/>
      <c r="Y25" s="531"/>
      <c r="Z25" s="531"/>
      <c r="AA25" s="531"/>
      <c r="AB25" s="531"/>
      <c r="AC25" s="531"/>
      <c r="AD25" s="531"/>
      <c r="AE25" s="531"/>
      <c r="AF25" s="531"/>
      <c r="AG25" s="531"/>
      <c r="AH25" s="531"/>
      <c r="AI25" s="531"/>
      <c r="AJ25" s="527"/>
      <c r="AK25" s="492"/>
    </row>
    <row r="26" spans="1:37">
      <c r="A26" s="528" t="s">
        <v>1396</v>
      </c>
      <c r="B26" s="529"/>
      <c r="C26" s="530">
        <f>SUM(E26:AJ26)</f>
        <v>1</v>
      </c>
      <c r="D26" s="529"/>
      <c r="E26" s="531"/>
      <c r="F26" s="532"/>
      <c r="G26" s="533"/>
      <c r="H26" s="532"/>
      <c r="I26" s="532"/>
      <c r="J26" s="534"/>
      <c r="K26" s="531"/>
      <c r="L26" s="531"/>
      <c r="M26" s="531"/>
      <c r="N26" s="531"/>
      <c r="O26" s="531"/>
      <c r="P26" s="530">
        <v>1</v>
      </c>
      <c r="Q26" s="531"/>
      <c r="R26" s="531"/>
      <c r="S26" s="531"/>
      <c r="T26" s="531"/>
      <c r="U26" s="531"/>
      <c r="V26" s="531"/>
      <c r="W26" s="529"/>
      <c r="X26" s="531"/>
      <c r="Y26" s="531"/>
      <c r="Z26" s="531"/>
      <c r="AA26" s="531"/>
      <c r="AB26" s="531"/>
      <c r="AC26" s="531"/>
      <c r="AD26" s="531"/>
      <c r="AE26" s="531"/>
      <c r="AF26" s="531"/>
      <c r="AG26" s="531"/>
      <c r="AH26" s="531"/>
      <c r="AI26" s="531"/>
      <c r="AJ26" s="527"/>
      <c r="AK26" s="492"/>
    </row>
    <row r="27" spans="1:37">
      <c r="A27" s="528" t="s">
        <v>1397</v>
      </c>
      <c r="B27" s="529"/>
      <c r="C27" s="530">
        <f>SUM(E27:AJ27)</f>
        <v>1</v>
      </c>
      <c r="D27" s="529"/>
      <c r="E27" s="531"/>
      <c r="F27" s="532"/>
      <c r="G27" s="533"/>
      <c r="H27" s="532"/>
      <c r="I27" s="532"/>
      <c r="J27" s="534"/>
      <c r="K27" s="531"/>
      <c r="L27" s="531"/>
      <c r="M27" s="531"/>
      <c r="N27" s="531"/>
      <c r="O27" s="531"/>
      <c r="P27" s="531"/>
      <c r="Q27" s="531"/>
      <c r="R27" s="531"/>
      <c r="S27" s="531"/>
      <c r="T27" s="531"/>
      <c r="U27" s="531"/>
      <c r="V27" s="531"/>
      <c r="W27" s="529"/>
      <c r="X27" s="531"/>
      <c r="Y27" s="531"/>
      <c r="Z27" s="531"/>
      <c r="AA27" s="531"/>
      <c r="AB27" s="531"/>
      <c r="AC27" s="531"/>
      <c r="AD27" s="531"/>
      <c r="AE27" s="530">
        <v>1</v>
      </c>
      <c r="AF27" s="531"/>
      <c r="AG27" s="531"/>
      <c r="AH27" s="531"/>
      <c r="AI27" s="531"/>
      <c r="AJ27" s="527"/>
      <c r="AK27" s="492"/>
    </row>
    <row r="28" spans="1:37">
      <c r="A28" s="528" t="s">
        <v>1398</v>
      </c>
      <c r="B28" s="529"/>
      <c r="C28" s="531"/>
      <c r="D28" s="529"/>
      <c r="E28" s="531"/>
      <c r="F28" s="532"/>
      <c r="G28" s="533"/>
      <c r="H28" s="532"/>
      <c r="I28" s="532"/>
      <c r="J28" s="534"/>
      <c r="K28" s="531"/>
      <c r="L28" s="531"/>
      <c r="M28" s="531"/>
      <c r="N28" s="531"/>
      <c r="O28" s="531"/>
      <c r="P28" s="531"/>
      <c r="Q28" s="531"/>
      <c r="R28" s="531"/>
      <c r="S28" s="531"/>
      <c r="T28" s="531"/>
      <c r="U28" s="531"/>
      <c r="V28" s="531"/>
      <c r="W28" s="529"/>
      <c r="X28" s="531"/>
      <c r="Y28" s="531"/>
      <c r="Z28" s="531"/>
      <c r="AA28" s="531"/>
      <c r="AB28" s="531"/>
      <c r="AC28" s="531"/>
      <c r="AD28" s="531"/>
      <c r="AE28" s="531"/>
      <c r="AF28" s="531"/>
      <c r="AG28" s="531"/>
      <c r="AH28" s="531"/>
      <c r="AI28" s="531"/>
      <c r="AJ28" s="527"/>
      <c r="AK28" s="492"/>
    </row>
    <row r="29" spans="1:37">
      <c r="A29" s="528" t="s">
        <v>1399</v>
      </c>
      <c r="B29" s="529"/>
      <c r="C29" s="530">
        <f>SUM(E29:AJ29)</f>
        <v>19</v>
      </c>
      <c r="D29" s="529"/>
      <c r="E29" s="531"/>
      <c r="F29" s="536">
        <v>7</v>
      </c>
      <c r="G29" s="533"/>
      <c r="H29" s="532"/>
      <c r="I29" s="532"/>
      <c r="J29" s="534"/>
      <c r="K29" s="531"/>
      <c r="L29" s="530">
        <v>2</v>
      </c>
      <c r="M29" s="531"/>
      <c r="N29" s="531"/>
      <c r="O29" s="531"/>
      <c r="P29" s="531"/>
      <c r="Q29" s="531"/>
      <c r="R29" s="531"/>
      <c r="S29" s="531"/>
      <c r="T29" s="531"/>
      <c r="U29" s="531"/>
      <c r="V29" s="530">
        <v>1</v>
      </c>
      <c r="W29" s="529"/>
      <c r="X29" s="530">
        <v>1</v>
      </c>
      <c r="Y29" s="530">
        <v>1</v>
      </c>
      <c r="Z29" s="531"/>
      <c r="AA29" s="530">
        <v>1</v>
      </c>
      <c r="AB29" s="531"/>
      <c r="AC29" s="530">
        <v>2</v>
      </c>
      <c r="AD29" s="530">
        <v>1</v>
      </c>
      <c r="AE29" s="530">
        <v>1</v>
      </c>
      <c r="AF29" s="530">
        <v>1</v>
      </c>
      <c r="AG29" s="530">
        <v>1</v>
      </c>
      <c r="AH29" s="531"/>
      <c r="AI29" s="531"/>
      <c r="AJ29" s="527"/>
      <c r="AK29" s="492"/>
    </row>
    <row r="30" spans="1:37">
      <c r="A30" s="528" t="s">
        <v>1400</v>
      </c>
      <c r="B30" s="529"/>
      <c r="C30" s="530">
        <f>SUM(E30:AJ30)</f>
        <v>7</v>
      </c>
      <c r="D30" s="529"/>
      <c r="E30" s="531"/>
      <c r="F30" s="532"/>
      <c r="G30" s="533"/>
      <c r="H30" s="536">
        <v>1</v>
      </c>
      <c r="I30" s="536">
        <v>3</v>
      </c>
      <c r="J30" s="534"/>
      <c r="K30" s="531"/>
      <c r="L30" s="530">
        <v>1</v>
      </c>
      <c r="M30" s="531"/>
      <c r="N30" s="530">
        <v>1</v>
      </c>
      <c r="O30" s="530">
        <v>1</v>
      </c>
      <c r="P30" s="531"/>
      <c r="Q30" s="531"/>
      <c r="R30" s="531"/>
      <c r="S30" s="531"/>
      <c r="T30" s="531"/>
      <c r="U30" s="531"/>
      <c r="V30" s="531"/>
      <c r="W30" s="529"/>
      <c r="X30" s="531"/>
      <c r="Y30" s="531"/>
      <c r="Z30" s="531"/>
      <c r="AA30" s="531"/>
      <c r="AB30" s="531"/>
      <c r="AC30" s="531"/>
      <c r="AD30" s="531"/>
      <c r="AE30" s="531"/>
      <c r="AF30" s="531"/>
      <c r="AG30" s="531"/>
      <c r="AH30" s="531"/>
      <c r="AI30" s="531"/>
      <c r="AJ30" s="527"/>
      <c r="AK30" s="492"/>
    </row>
    <row r="31" spans="1:37">
      <c r="A31" s="528" t="s">
        <v>1401</v>
      </c>
      <c r="B31" s="529"/>
      <c r="C31" s="530">
        <f>SUM(E31:AJ31)</f>
        <v>3</v>
      </c>
      <c r="D31" s="529"/>
      <c r="E31" s="530">
        <v>1</v>
      </c>
      <c r="F31" s="532"/>
      <c r="G31" s="533"/>
      <c r="H31" s="532"/>
      <c r="I31" s="532"/>
      <c r="J31" s="534"/>
      <c r="K31" s="531"/>
      <c r="L31" s="531"/>
      <c r="M31" s="531"/>
      <c r="N31" s="531"/>
      <c r="O31" s="531"/>
      <c r="P31" s="531"/>
      <c r="Q31" s="531"/>
      <c r="R31" s="531"/>
      <c r="S31" s="531"/>
      <c r="T31" s="531"/>
      <c r="U31" s="531"/>
      <c r="V31" s="531"/>
      <c r="W31" s="529"/>
      <c r="X31" s="531"/>
      <c r="Y31" s="530">
        <v>1</v>
      </c>
      <c r="Z31" s="531"/>
      <c r="AA31" s="531"/>
      <c r="AB31" s="531"/>
      <c r="AC31" s="531"/>
      <c r="AD31" s="531"/>
      <c r="AE31" s="531"/>
      <c r="AF31" s="531"/>
      <c r="AG31" s="531"/>
      <c r="AH31" s="531"/>
      <c r="AI31" s="530">
        <v>1</v>
      </c>
      <c r="AJ31" s="527"/>
      <c r="AK31" s="492"/>
    </row>
    <row r="32" spans="1:37">
      <c r="A32" s="528" t="s">
        <v>1402</v>
      </c>
      <c r="B32" s="529"/>
      <c r="C32" s="531"/>
      <c r="D32" s="529"/>
      <c r="E32" s="531"/>
      <c r="F32" s="532"/>
      <c r="G32" s="533"/>
      <c r="H32" s="532"/>
      <c r="I32" s="532"/>
      <c r="J32" s="534"/>
      <c r="K32" s="531"/>
      <c r="L32" s="531"/>
      <c r="M32" s="531"/>
      <c r="N32" s="531"/>
      <c r="O32" s="531"/>
      <c r="P32" s="531"/>
      <c r="Q32" s="531"/>
      <c r="R32" s="531"/>
      <c r="S32" s="531"/>
      <c r="T32" s="531"/>
      <c r="U32" s="531"/>
      <c r="V32" s="531"/>
      <c r="W32" s="529"/>
      <c r="X32" s="531"/>
      <c r="Y32" s="531"/>
      <c r="Z32" s="531"/>
      <c r="AA32" s="531"/>
      <c r="AB32" s="531"/>
      <c r="AC32" s="531"/>
      <c r="AD32" s="531"/>
      <c r="AE32" s="531"/>
      <c r="AF32" s="531"/>
      <c r="AG32" s="531"/>
      <c r="AH32" s="531"/>
      <c r="AI32" s="531"/>
      <c r="AJ32" s="527"/>
      <c r="AK32" s="492"/>
    </row>
    <row r="33" spans="1:37">
      <c r="A33" s="528" t="s">
        <v>1403</v>
      </c>
      <c r="B33" s="529"/>
      <c r="C33" s="530">
        <f>SUM(E33:AJ33)</f>
        <v>162</v>
      </c>
      <c r="D33" s="529"/>
      <c r="E33" s="530">
        <v>1</v>
      </c>
      <c r="F33" s="532"/>
      <c r="G33" s="533"/>
      <c r="H33" s="532"/>
      <c r="I33" s="532"/>
      <c r="J33" s="534"/>
      <c r="K33" s="530">
        <v>2</v>
      </c>
      <c r="L33" s="530">
        <v>25</v>
      </c>
      <c r="M33" s="530">
        <v>4</v>
      </c>
      <c r="N33" s="530">
        <v>2</v>
      </c>
      <c r="O33" s="530">
        <v>1</v>
      </c>
      <c r="P33" s="530">
        <v>14</v>
      </c>
      <c r="Q33" s="530">
        <v>44</v>
      </c>
      <c r="R33" s="530">
        <v>2</v>
      </c>
      <c r="S33" s="530">
        <v>5</v>
      </c>
      <c r="T33" s="531"/>
      <c r="U33" s="530">
        <v>6</v>
      </c>
      <c r="V33" s="530">
        <v>7</v>
      </c>
      <c r="W33" s="529"/>
      <c r="X33" s="530">
        <v>1</v>
      </c>
      <c r="Y33" s="530">
        <v>3</v>
      </c>
      <c r="Z33" s="530">
        <v>5</v>
      </c>
      <c r="AA33" s="530">
        <v>1</v>
      </c>
      <c r="AB33" s="530">
        <v>1</v>
      </c>
      <c r="AC33" s="530">
        <v>27</v>
      </c>
      <c r="AD33" s="530">
        <v>1</v>
      </c>
      <c r="AE33" s="531"/>
      <c r="AF33" s="530">
        <v>1</v>
      </c>
      <c r="AG33" s="530">
        <v>2</v>
      </c>
      <c r="AH33" s="530">
        <v>2</v>
      </c>
      <c r="AI33" s="530">
        <v>2</v>
      </c>
      <c r="AJ33" s="535">
        <v>3</v>
      </c>
      <c r="AK33" s="492"/>
    </row>
    <row r="34" spans="1:37">
      <c r="A34" s="528" t="s">
        <v>1404</v>
      </c>
      <c r="B34" s="529"/>
      <c r="C34" s="531"/>
      <c r="D34" s="529"/>
      <c r="E34" s="531"/>
      <c r="F34" s="532"/>
      <c r="G34" s="533"/>
      <c r="H34" s="532"/>
      <c r="I34" s="532"/>
      <c r="J34" s="534"/>
      <c r="K34" s="531"/>
      <c r="L34" s="531"/>
      <c r="M34" s="531"/>
      <c r="N34" s="531"/>
      <c r="O34" s="531"/>
      <c r="P34" s="531"/>
      <c r="Q34" s="531"/>
      <c r="R34" s="531"/>
      <c r="S34" s="531"/>
      <c r="T34" s="531"/>
      <c r="U34" s="531"/>
      <c r="V34" s="531"/>
      <c r="W34" s="529"/>
      <c r="X34" s="531"/>
      <c r="Y34" s="531"/>
      <c r="Z34" s="531"/>
      <c r="AA34" s="531"/>
      <c r="AB34" s="531"/>
      <c r="AC34" s="531"/>
      <c r="AD34" s="531"/>
      <c r="AE34" s="531"/>
      <c r="AF34" s="531"/>
      <c r="AG34" s="531"/>
      <c r="AH34" s="531"/>
      <c r="AI34" s="531"/>
      <c r="AJ34" s="527"/>
      <c r="AK34" s="492"/>
    </row>
    <row r="35" spans="1:37">
      <c r="A35" s="528" t="s">
        <v>1405</v>
      </c>
      <c r="B35" s="529"/>
      <c r="C35" s="531"/>
      <c r="D35" s="529"/>
      <c r="E35" s="531"/>
      <c r="F35" s="532"/>
      <c r="G35" s="533"/>
      <c r="H35" s="532"/>
      <c r="I35" s="532"/>
      <c r="J35" s="534"/>
      <c r="K35" s="531"/>
      <c r="L35" s="531"/>
      <c r="M35" s="531"/>
      <c r="N35" s="531"/>
      <c r="O35" s="531"/>
      <c r="P35" s="531"/>
      <c r="Q35" s="531"/>
      <c r="R35" s="531"/>
      <c r="S35" s="531"/>
      <c r="T35" s="531"/>
      <c r="U35" s="531"/>
      <c r="V35" s="531"/>
      <c r="W35" s="529"/>
      <c r="X35" s="531"/>
      <c r="Y35" s="531"/>
      <c r="Z35" s="531"/>
      <c r="AA35" s="531"/>
      <c r="AB35" s="531"/>
      <c r="AC35" s="531"/>
      <c r="AD35" s="531"/>
      <c r="AE35" s="531"/>
      <c r="AF35" s="531"/>
      <c r="AG35" s="531"/>
      <c r="AH35" s="531"/>
      <c r="AI35" s="531"/>
      <c r="AJ35" s="527"/>
      <c r="AK35" s="492"/>
    </row>
    <row r="36" spans="1:37">
      <c r="A36" s="528" t="s">
        <v>1406</v>
      </c>
      <c r="B36" s="529"/>
      <c r="C36" s="531"/>
      <c r="D36" s="529"/>
      <c r="E36" s="531"/>
      <c r="F36" s="532"/>
      <c r="G36" s="533"/>
      <c r="H36" s="532"/>
      <c r="I36" s="532"/>
      <c r="J36" s="534"/>
      <c r="K36" s="531"/>
      <c r="L36" s="531"/>
      <c r="M36" s="531"/>
      <c r="N36" s="531"/>
      <c r="O36" s="531"/>
      <c r="P36" s="531"/>
      <c r="Q36" s="531"/>
      <c r="R36" s="531"/>
      <c r="S36" s="531"/>
      <c r="T36" s="531"/>
      <c r="U36" s="531"/>
      <c r="V36" s="531"/>
      <c r="W36" s="529"/>
      <c r="X36" s="531"/>
      <c r="Y36" s="531"/>
      <c r="Z36" s="531"/>
      <c r="AA36" s="531"/>
      <c r="AB36" s="531"/>
      <c r="AC36" s="531"/>
      <c r="AD36" s="531"/>
      <c r="AE36" s="531"/>
      <c r="AF36" s="531"/>
      <c r="AG36" s="531"/>
      <c r="AH36" s="531"/>
      <c r="AI36" s="531"/>
      <c r="AJ36" s="527"/>
      <c r="AK36" s="492"/>
    </row>
    <row r="37" spans="1:37">
      <c r="A37" s="528" t="s">
        <v>1407</v>
      </c>
      <c r="B37" s="529"/>
      <c r="C37" s="531"/>
      <c r="D37" s="529"/>
      <c r="E37" s="531"/>
      <c r="F37" s="532"/>
      <c r="G37" s="533"/>
      <c r="H37" s="532"/>
      <c r="I37" s="532"/>
      <c r="J37" s="534"/>
      <c r="K37" s="531"/>
      <c r="L37" s="531"/>
      <c r="M37" s="531"/>
      <c r="N37" s="531"/>
      <c r="O37" s="531"/>
      <c r="P37" s="531"/>
      <c r="Q37" s="531"/>
      <c r="R37" s="531"/>
      <c r="S37" s="531"/>
      <c r="T37" s="531"/>
      <c r="U37" s="531"/>
      <c r="V37" s="531"/>
      <c r="W37" s="529"/>
      <c r="X37" s="531"/>
      <c r="Y37" s="531"/>
      <c r="Z37" s="531"/>
      <c r="AA37" s="531"/>
      <c r="AB37" s="531"/>
      <c r="AC37" s="531"/>
      <c r="AD37" s="531"/>
      <c r="AE37" s="531"/>
      <c r="AF37" s="531"/>
      <c r="AG37" s="531"/>
      <c r="AH37" s="531"/>
      <c r="AI37" s="531"/>
      <c r="AJ37" s="527"/>
      <c r="AK37" s="492"/>
    </row>
    <row r="38" spans="1:37">
      <c r="A38" s="528" t="s">
        <v>1408</v>
      </c>
      <c r="B38" s="529"/>
      <c r="C38" s="531"/>
      <c r="D38" s="529"/>
      <c r="E38" s="531"/>
      <c r="F38" s="532"/>
      <c r="G38" s="533"/>
      <c r="H38" s="532"/>
      <c r="I38" s="532"/>
      <c r="J38" s="534"/>
      <c r="K38" s="531"/>
      <c r="L38" s="531"/>
      <c r="M38" s="531"/>
      <c r="N38" s="531"/>
      <c r="O38" s="531"/>
      <c r="P38" s="531"/>
      <c r="Q38" s="531"/>
      <c r="R38" s="531"/>
      <c r="S38" s="531"/>
      <c r="T38" s="531"/>
      <c r="U38" s="531"/>
      <c r="V38" s="531"/>
      <c r="W38" s="529"/>
      <c r="X38" s="531"/>
      <c r="Y38" s="531"/>
      <c r="Z38" s="531"/>
      <c r="AA38" s="531"/>
      <c r="AB38" s="531"/>
      <c r="AC38" s="531"/>
      <c r="AD38" s="531"/>
      <c r="AE38" s="531"/>
      <c r="AF38" s="531"/>
      <c r="AG38" s="531"/>
      <c r="AH38" s="531"/>
      <c r="AI38" s="531"/>
      <c r="AJ38" s="527"/>
      <c r="AK38" s="492"/>
    </row>
    <row r="39" spans="1:37">
      <c r="A39" s="528" t="s">
        <v>1409</v>
      </c>
      <c r="B39" s="529"/>
      <c r="C39" s="530">
        <f>SUM(E39:AJ39)</f>
        <v>1</v>
      </c>
      <c r="D39" s="529"/>
      <c r="E39" s="531"/>
      <c r="F39" s="532"/>
      <c r="G39" s="533"/>
      <c r="H39" s="532"/>
      <c r="I39" s="532"/>
      <c r="J39" s="534"/>
      <c r="K39" s="531"/>
      <c r="L39" s="530">
        <v>1</v>
      </c>
      <c r="M39" s="531"/>
      <c r="N39" s="531"/>
      <c r="O39" s="531"/>
      <c r="P39" s="531"/>
      <c r="Q39" s="531"/>
      <c r="R39" s="531"/>
      <c r="S39" s="531"/>
      <c r="T39" s="531"/>
      <c r="U39" s="531"/>
      <c r="V39" s="531"/>
      <c r="W39" s="529"/>
      <c r="X39" s="531"/>
      <c r="Y39" s="531"/>
      <c r="Z39" s="531"/>
      <c r="AA39" s="531"/>
      <c r="AB39" s="531"/>
      <c r="AC39" s="531"/>
      <c r="AD39" s="531"/>
      <c r="AE39" s="531"/>
      <c r="AF39" s="531"/>
      <c r="AG39" s="531"/>
      <c r="AH39" s="531"/>
      <c r="AI39" s="531"/>
      <c r="AJ39" s="527"/>
      <c r="AK39" s="492"/>
    </row>
    <row r="40" spans="1:37">
      <c r="A40" s="528" t="s">
        <v>1410</v>
      </c>
      <c r="B40" s="529"/>
      <c r="C40" s="530">
        <f>SUM(E40:AJ40)</f>
        <v>5</v>
      </c>
      <c r="D40" s="529"/>
      <c r="E40" s="531"/>
      <c r="F40" s="532"/>
      <c r="G40" s="533"/>
      <c r="H40" s="532"/>
      <c r="I40" s="532"/>
      <c r="J40" s="534"/>
      <c r="K40" s="531"/>
      <c r="L40" s="531"/>
      <c r="M40" s="531"/>
      <c r="N40" s="531"/>
      <c r="O40" s="530">
        <v>1</v>
      </c>
      <c r="P40" s="531"/>
      <c r="Q40" s="531"/>
      <c r="R40" s="531"/>
      <c r="S40" s="531"/>
      <c r="T40" s="531"/>
      <c r="U40" s="531"/>
      <c r="V40" s="530">
        <v>1</v>
      </c>
      <c r="W40" s="529"/>
      <c r="X40" s="531"/>
      <c r="Y40" s="531"/>
      <c r="Z40" s="530">
        <v>1</v>
      </c>
      <c r="AA40" s="531"/>
      <c r="AB40" s="531"/>
      <c r="AC40" s="530">
        <v>1</v>
      </c>
      <c r="AD40" s="531"/>
      <c r="AE40" s="530">
        <v>1</v>
      </c>
      <c r="AF40" s="531"/>
      <c r="AG40" s="531"/>
      <c r="AH40" s="531"/>
      <c r="AI40" s="531"/>
      <c r="AJ40" s="527"/>
      <c r="AK40" s="492"/>
    </row>
    <row r="41" spans="1:37">
      <c r="A41" s="528" t="s">
        <v>1411</v>
      </c>
      <c r="B41" s="529"/>
      <c r="C41" s="530">
        <f>SUM(E41:AJ41)</f>
        <v>1</v>
      </c>
      <c r="D41" s="529"/>
      <c r="E41" s="530">
        <v>1</v>
      </c>
      <c r="F41" s="532"/>
      <c r="G41" s="533"/>
      <c r="H41" s="532"/>
      <c r="I41" s="532"/>
      <c r="J41" s="534"/>
      <c r="K41" s="531"/>
      <c r="L41" s="531"/>
      <c r="M41" s="531"/>
      <c r="N41" s="531"/>
      <c r="O41" s="531"/>
      <c r="P41" s="531"/>
      <c r="Q41" s="531"/>
      <c r="R41" s="531"/>
      <c r="S41" s="531"/>
      <c r="T41" s="531"/>
      <c r="U41" s="531"/>
      <c r="V41" s="531"/>
      <c r="W41" s="529"/>
      <c r="X41" s="531"/>
      <c r="Y41" s="531"/>
      <c r="Z41" s="531"/>
      <c r="AA41" s="531"/>
      <c r="AB41" s="531"/>
      <c r="AC41" s="531"/>
      <c r="AD41" s="531"/>
      <c r="AE41" s="531"/>
      <c r="AF41" s="531"/>
      <c r="AG41" s="531"/>
      <c r="AH41" s="531"/>
      <c r="AI41" s="531"/>
      <c r="AJ41" s="527"/>
      <c r="AK41" s="492"/>
    </row>
    <row r="42" spans="1:37">
      <c r="A42" s="528" t="s">
        <v>1412</v>
      </c>
      <c r="B42" s="529"/>
      <c r="C42" s="531"/>
      <c r="D42" s="529"/>
      <c r="E42" s="531"/>
      <c r="F42" s="532"/>
      <c r="G42" s="533"/>
      <c r="H42" s="532"/>
      <c r="I42" s="532"/>
      <c r="J42" s="534"/>
      <c r="K42" s="531"/>
      <c r="L42" s="531"/>
      <c r="M42" s="531"/>
      <c r="N42" s="531"/>
      <c r="O42" s="531"/>
      <c r="P42" s="531"/>
      <c r="Q42" s="531"/>
      <c r="R42" s="531"/>
      <c r="S42" s="531"/>
      <c r="T42" s="531"/>
      <c r="U42" s="531"/>
      <c r="V42" s="531"/>
      <c r="W42" s="529"/>
      <c r="X42" s="531"/>
      <c r="Y42" s="531"/>
      <c r="Z42" s="531"/>
      <c r="AA42" s="531"/>
      <c r="AB42" s="531"/>
      <c r="AC42" s="531"/>
      <c r="AD42" s="531"/>
      <c r="AE42" s="531"/>
      <c r="AF42" s="531"/>
      <c r="AG42" s="531"/>
      <c r="AH42" s="531"/>
      <c r="AI42" s="531"/>
      <c r="AJ42" s="527"/>
      <c r="AK42" s="492"/>
    </row>
    <row r="43" spans="1:37">
      <c r="A43" s="528" t="s">
        <v>1413</v>
      </c>
      <c r="B43" s="529"/>
      <c r="C43" s="530">
        <f>SUM(E43:AJ43)</f>
        <v>1</v>
      </c>
      <c r="D43" s="529"/>
      <c r="E43" s="531"/>
      <c r="F43" s="532"/>
      <c r="G43" s="533"/>
      <c r="H43" s="532"/>
      <c r="I43" s="536">
        <v>1</v>
      </c>
      <c r="J43" s="534"/>
      <c r="K43" s="531"/>
      <c r="L43" s="531"/>
      <c r="M43" s="531"/>
      <c r="N43" s="531"/>
      <c r="O43" s="531"/>
      <c r="P43" s="531"/>
      <c r="Q43" s="531"/>
      <c r="R43" s="531"/>
      <c r="S43" s="531"/>
      <c r="T43" s="531"/>
      <c r="U43" s="531"/>
      <c r="V43" s="531"/>
      <c r="W43" s="529"/>
      <c r="X43" s="531"/>
      <c r="Y43" s="531"/>
      <c r="Z43" s="531"/>
      <c r="AA43" s="531"/>
      <c r="AB43" s="531"/>
      <c r="AC43" s="531"/>
      <c r="AD43" s="531"/>
      <c r="AE43" s="531"/>
      <c r="AF43" s="531"/>
      <c r="AG43" s="531"/>
      <c r="AH43" s="531"/>
      <c r="AI43" s="531"/>
      <c r="AJ43" s="527"/>
      <c r="AK43" s="492"/>
    </row>
    <row r="44" spans="1:37">
      <c r="A44" s="528" t="s">
        <v>1414</v>
      </c>
      <c r="B44" s="529"/>
      <c r="C44" s="531"/>
      <c r="D44" s="529"/>
      <c r="E44" s="531"/>
      <c r="F44" s="532"/>
      <c r="G44" s="533"/>
      <c r="H44" s="532"/>
      <c r="I44" s="532"/>
      <c r="J44" s="534"/>
      <c r="K44" s="531"/>
      <c r="L44" s="531"/>
      <c r="M44" s="531"/>
      <c r="N44" s="531"/>
      <c r="O44" s="531"/>
      <c r="P44" s="531"/>
      <c r="Q44" s="531"/>
      <c r="R44" s="531"/>
      <c r="S44" s="531"/>
      <c r="T44" s="531"/>
      <c r="U44" s="531"/>
      <c r="V44" s="531"/>
      <c r="W44" s="529"/>
      <c r="X44" s="531"/>
      <c r="Y44" s="531"/>
      <c r="Z44" s="531"/>
      <c r="AA44" s="531"/>
      <c r="AB44" s="531"/>
      <c r="AC44" s="531"/>
      <c r="AD44" s="531"/>
      <c r="AE44" s="531"/>
      <c r="AF44" s="531"/>
      <c r="AG44" s="531"/>
      <c r="AH44" s="531"/>
      <c r="AI44" s="531"/>
      <c r="AJ44" s="527"/>
      <c r="AK44" s="492"/>
    </row>
    <row r="45" spans="1:37">
      <c r="A45" s="528" t="s">
        <v>1415</v>
      </c>
      <c r="B45" s="529"/>
      <c r="C45" s="530">
        <f>SUM(E45:AJ45)</f>
        <v>3</v>
      </c>
      <c r="D45" s="529"/>
      <c r="E45" s="531"/>
      <c r="F45" s="532"/>
      <c r="G45" s="533"/>
      <c r="H45" s="532"/>
      <c r="I45" s="532"/>
      <c r="J45" s="534"/>
      <c r="K45" s="531"/>
      <c r="L45" s="530">
        <v>2</v>
      </c>
      <c r="M45" s="531"/>
      <c r="N45" s="531"/>
      <c r="O45" s="531"/>
      <c r="P45" s="531"/>
      <c r="Q45" s="531"/>
      <c r="R45" s="531"/>
      <c r="S45" s="531"/>
      <c r="T45" s="531"/>
      <c r="U45" s="531"/>
      <c r="V45" s="530">
        <v>1</v>
      </c>
      <c r="W45" s="529"/>
      <c r="X45" s="531"/>
      <c r="Y45" s="531"/>
      <c r="Z45" s="531"/>
      <c r="AA45" s="531"/>
      <c r="AB45" s="531"/>
      <c r="AC45" s="531"/>
      <c r="AD45" s="531"/>
      <c r="AE45" s="531"/>
      <c r="AF45" s="531"/>
      <c r="AG45" s="531"/>
      <c r="AH45" s="531"/>
      <c r="AI45" s="531"/>
      <c r="AJ45" s="527"/>
      <c r="AK45" s="492"/>
    </row>
    <row r="46" spans="1:37">
      <c r="A46" s="528" t="s">
        <v>1416</v>
      </c>
      <c r="B46" s="529"/>
      <c r="C46" s="531"/>
      <c r="D46" s="529"/>
      <c r="E46" s="531"/>
      <c r="F46" s="532"/>
      <c r="G46" s="533"/>
      <c r="H46" s="532"/>
      <c r="I46" s="532"/>
      <c r="J46" s="534"/>
      <c r="K46" s="531"/>
      <c r="L46" s="531"/>
      <c r="M46" s="531"/>
      <c r="N46" s="531"/>
      <c r="O46" s="531"/>
      <c r="P46" s="531"/>
      <c r="Q46" s="531"/>
      <c r="R46" s="531"/>
      <c r="S46" s="531"/>
      <c r="T46" s="531"/>
      <c r="U46" s="531"/>
      <c r="V46" s="531"/>
      <c r="W46" s="529"/>
      <c r="X46" s="531"/>
      <c r="Y46" s="531"/>
      <c r="Z46" s="531"/>
      <c r="AA46" s="531"/>
      <c r="AB46" s="531"/>
      <c r="AC46" s="531"/>
      <c r="AD46" s="531"/>
      <c r="AE46" s="531"/>
      <c r="AF46" s="531"/>
      <c r="AG46" s="531"/>
      <c r="AH46" s="531"/>
      <c r="AI46" s="531"/>
      <c r="AJ46" s="527"/>
      <c r="AK46" s="492"/>
    </row>
    <row r="47" spans="1:37">
      <c r="A47" s="528" t="s">
        <v>1417</v>
      </c>
      <c r="B47" s="529"/>
      <c r="C47" s="531"/>
      <c r="D47" s="529"/>
      <c r="E47" s="531"/>
      <c r="F47" s="532"/>
      <c r="G47" s="533"/>
      <c r="H47" s="532"/>
      <c r="I47" s="532"/>
      <c r="J47" s="534"/>
      <c r="K47" s="531"/>
      <c r="L47" s="531"/>
      <c r="M47" s="531"/>
      <c r="N47" s="531"/>
      <c r="O47" s="531"/>
      <c r="P47" s="531"/>
      <c r="Q47" s="531"/>
      <c r="R47" s="531"/>
      <c r="S47" s="531"/>
      <c r="T47" s="531"/>
      <c r="U47" s="531"/>
      <c r="V47" s="531"/>
      <c r="W47" s="529"/>
      <c r="X47" s="531"/>
      <c r="Y47" s="531"/>
      <c r="Z47" s="531"/>
      <c r="AA47" s="531"/>
      <c r="AB47" s="531"/>
      <c r="AC47" s="531"/>
      <c r="AD47" s="531"/>
      <c r="AE47" s="531"/>
      <c r="AF47" s="531"/>
      <c r="AG47" s="531"/>
      <c r="AH47" s="531"/>
      <c r="AI47" s="531"/>
      <c r="AJ47" s="527"/>
      <c r="AK47" s="492"/>
    </row>
    <row r="48" spans="1:37">
      <c r="A48" s="528" t="s">
        <v>1418</v>
      </c>
      <c r="B48" s="529"/>
      <c r="C48" s="531"/>
      <c r="D48" s="529"/>
      <c r="E48" s="531"/>
      <c r="F48" s="532"/>
      <c r="G48" s="533"/>
      <c r="H48" s="532"/>
      <c r="I48" s="532"/>
      <c r="J48" s="534"/>
      <c r="K48" s="531"/>
      <c r="L48" s="531"/>
      <c r="M48" s="531"/>
      <c r="N48" s="531"/>
      <c r="O48" s="531"/>
      <c r="P48" s="531"/>
      <c r="Q48" s="531"/>
      <c r="R48" s="531"/>
      <c r="S48" s="531"/>
      <c r="T48" s="531"/>
      <c r="U48" s="531"/>
      <c r="V48" s="531"/>
      <c r="W48" s="529"/>
      <c r="X48" s="531"/>
      <c r="Y48" s="531"/>
      <c r="Z48" s="531"/>
      <c r="AA48" s="531"/>
      <c r="AB48" s="531"/>
      <c r="AC48" s="531"/>
      <c r="AD48" s="531"/>
      <c r="AE48" s="531"/>
      <c r="AF48" s="531"/>
      <c r="AG48" s="531"/>
      <c r="AH48" s="531"/>
      <c r="AI48" s="531"/>
      <c r="AJ48" s="527"/>
      <c r="AK48" s="537"/>
    </row>
    <row r="49" spans="1:35" ht="0.95" customHeight="1">
      <c r="A49" s="538"/>
      <c r="B49" s="538"/>
      <c r="C49" s="538"/>
      <c r="D49" s="538"/>
      <c r="E49" s="538"/>
      <c r="F49" s="538"/>
      <c r="G49" s="538"/>
      <c r="H49" s="538"/>
      <c r="I49" s="538"/>
      <c r="J49" s="538"/>
      <c r="K49" s="538"/>
      <c r="L49" s="538"/>
      <c r="M49" s="538"/>
      <c r="N49" s="538"/>
      <c r="O49" s="538"/>
      <c r="P49" s="538"/>
      <c r="Q49" s="538"/>
      <c r="R49" s="538"/>
      <c r="S49" s="538"/>
      <c r="T49" s="538"/>
      <c r="U49" s="538"/>
      <c r="V49" s="538"/>
      <c r="W49" s="538"/>
      <c r="X49" s="538"/>
      <c r="Y49" s="538"/>
      <c r="Z49" s="538"/>
      <c r="AA49" s="538"/>
      <c r="AB49" s="538"/>
      <c r="AC49" s="538"/>
      <c r="AD49" s="538"/>
      <c r="AE49" s="538"/>
      <c r="AF49" s="538"/>
      <c r="AG49" s="538"/>
      <c r="AH49" s="538"/>
      <c r="AI49" s="538"/>
    </row>
    <row r="50" spans="1:35" ht="10.5">
      <c r="A50" s="539" t="s">
        <v>1419</v>
      </c>
      <c r="B50" s="538"/>
      <c r="C50" s="538"/>
      <c r="D50" s="538"/>
      <c r="E50" s="538"/>
      <c r="F50" s="538"/>
      <c r="G50" s="538"/>
      <c r="H50" s="538"/>
      <c r="I50" s="538"/>
      <c r="J50" s="538"/>
      <c r="K50" s="538"/>
      <c r="L50" s="538"/>
      <c r="M50" s="538"/>
      <c r="N50" s="538"/>
      <c r="O50" s="538"/>
      <c r="P50" s="538"/>
      <c r="Q50" s="538"/>
      <c r="R50" s="538"/>
      <c r="S50" s="538"/>
      <c r="T50" s="538"/>
      <c r="U50" s="538"/>
      <c r="V50" s="538"/>
      <c r="W50" s="538"/>
      <c r="X50" s="538"/>
      <c r="Y50" s="538"/>
      <c r="Z50" s="538"/>
      <c r="AA50" s="538"/>
      <c r="AB50" s="538"/>
      <c r="AC50" s="538"/>
      <c r="AD50" s="538"/>
      <c r="AE50" s="538"/>
      <c r="AF50" s="538"/>
      <c r="AG50" s="538"/>
      <c r="AH50" s="539" t="s">
        <v>366</v>
      </c>
      <c r="AI50" s="539"/>
    </row>
  </sheetData>
  <sheetProtection password="CA55" sheet="1" objects="1" scenarios="1"/>
  <phoneticPr fontId="9" type="noConversion"/>
  <pageMargins left="0.59055118110236227" right="0.19685039370078741" top="0.78740157480314965" bottom="0.31496062992125984" header="0" footer="0"/>
  <pageSetup scale="9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IH8192"/>
  <sheetViews>
    <sheetView showGridLines="0" workbookViewId="0">
      <selection sqref="A1:IV65536"/>
    </sheetView>
  </sheetViews>
  <sheetFormatPr baseColWidth="10" defaultColWidth="8.19921875" defaultRowHeight="9"/>
  <cols>
    <col min="1" max="1" width="18.796875" customWidth="1"/>
    <col min="2" max="2" width="5" customWidth="1"/>
    <col min="3" max="3" width="6.3984375" customWidth="1"/>
    <col min="4" max="4" width="3.59765625" customWidth="1"/>
    <col min="5" max="5" width="6" customWidth="1"/>
    <col min="6" max="6" width="4.19921875" customWidth="1"/>
    <col min="7" max="7" width="5" customWidth="1"/>
    <col min="8" max="8" width="5.19921875" customWidth="1"/>
    <col min="9" max="9" width="4" customWidth="1"/>
    <col min="10" max="10" width="5" customWidth="1"/>
    <col min="11" max="11" width="6" customWidth="1"/>
    <col min="12" max="12" width="4.796875" customWidth="1"/>
    <col min="13" max="13" width="4" customWidth="1"/>
    <col min="14" max="14" width="5.19921875" customWidth="1"/>
    <col min="15" max="15" width="4.3984375" customWidth="1"/>
    <col min="16" max="16" width="5" customWidth="1"/>
    <col min="17" max="17" width="4" customWidth="1"/>
    <col min="18" max="18" width="4.59765625" customWidth="1"/>
    <col min="19" max="19" width="5.19921875" customWidth="1"/>
    <col min="20" max="20" width="6.19921875" customWidth="1"/>
    <col min="21" max="21" width="5" customWidth="1"/>
    <col min="22" max="22" width="4.3984375" customWidth="1"/>
    <col min="23" max="23" width="5.19921875" customWidth="1"/>
    <col min="24" max="25" width="4.59765625" customWidth="1"/>
    <col min="26" max="26" width="5.3984375" customWidth="1"/>
    <col min="27" max="27" width="3.3984375" customWidth="1"/>
    <col min="28" max="28" width="5.3984375" customWidth="1"/>
    <col min="29" max="29" width="4.3984375" customWidth="1"/>
    <col min="30" max="30" width="5" customWidth="1"/>
    <col min="31" max="31" width="4.3984375" customWidth="1"/>
    <col min="32" max="32" width="5.796875" customWidth="1"/>
    <col min="33" max="33" width="5" customWidth="1"/>
    <col min="34" max="34" width="4.3984375" customWidth="1"/>
    <col min="35" max="35" width="5.59765625" customWidth="1"/>
    <col min="36" max="36" width="4.3984375" customWidth="1"/>
    <col min="37" max="37" width="5.19921875" customWidth="1"/>
    <col min="38" max="38" width="4.3984375" customWidth="1"/>
    <col min="39" max="39" width="6" customWidth="1"/>
    <col min="40" max="40" width="4" customWidth="1"/>
    <col min="41" max="41" width="6.796875" customWidth="1"/>
    <col min="42" max="42" width="6.59765625" customWidth="1"/>
    <col min="43" max="43" width="5.3984375" customWidth="1"/>
    <col min="44" max="44" width="6" customWidth="1"/>
    <col min="45" max="45" width="3.19921875" customWidth="1"/>
    <col min="46" max="46" width="3.3984375" customWidth="1"/>
  </cols>
  <sheetData>
    <row r="1" spans="1:45">
      <c r="A1" s="2956" t="s">
        <v>298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</row>
    <row r="2" spans="1:45" ht="2.25" customHeight="1">
      <c r="A2" s="505"/>
      <c r="B2" s="505"/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  <c r="N2" s="505"/>
      <c r="O2" s="505"/>
      <c r="P2" s="505"/>
      <c r="Q2" s="505"/>
      <c r="R2" s="505"/>
      <c r="S2" s="505"/>
      <c r="T2" s="505"/>
      <c r="U2" s="505"/>
      <c r="V2" s="505"/>
      <c r="W2" s="526"/>
      <c r="X2" s="526"/>
      <c r="Y2" s="526"/>
      <c r="Z2" s="526"/>
      <c r="AA2" s="526"/>
      <c r="AB2" s="526"/>
      <c r="AC2" s="526"/>
      <c r="AD2" s="526"/>
      <c r="AE2" s="526"/>
      <c r="AF2" s="526"/>
      <c r="AG2" s="526"/>
      <c r="AH2" s="526"/>
      <c r="AI2" s="526"/>
      <c r="AJ2" s="526"/>
      <c r="AK2" s="526"/>
      <c r="AL2" s="526"/>
      <c r="AM2" s="526"/>
      <c r="AN2" s="526"/>
      <c r="AO2" s="526"/>
      <c r="AP2" s="526"/>
      <c r="AQ2" s="526"/>
      <c r="AR2" s="526"/>
    </row>
    <row r="3" spans="1:45">
      <c r="A3" s="2956" t="s">
        <v>1420</v>
      </c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505"/>
      <c r="O3" s="505"/>
      <c r="P3" s="505"/>
      <c r="Q3" s="505"/>
      <c r="R3" s="505"/>
      <c r="S3" s="505"/>
      <c r="T3" s="505"/>
      <c r="U3" s="505"/>
      <c r="V3" s="505"/>
      <c r="W3" s="526"/>
      <c r="X3" s="526"/>
      <c r="Y3" s="526"/>
      <c r="Z3" s="526"/>
      <c r="AA3" s="526"/>
      <c r="AB3" s="526"/>
      <c r="AC3" s="526"/>
      <c r="AD3" s="526"/>
      <c r="AE3" s="526"/>
      <c r="AF3" s="526"/>
      <c r="AG3" s="526"/>
      <c r="AH3" s="526"/>
      <c r="AI3" s="526"/>
      <c r="AJ3" s="526"/>
      <c r="AK3" s="526"/>
      <c r="AL3" s="526"/>
      <c r="AM3" s="526"/>
      <c r="AN3" s="526"/>
      <c r="AO3" s="526"/>
      <c r="AP3" s="526"/>
      <c r="AQ3" s="526"/>
      <c r="AR3" s="526"/>
    </row>
    <row r="4" spans="1:45">
      <c r="A4" s="2956" t="s">
        <v>1421</v>
      </c>
      <c r="B4" s="505"/>
      <c r="C4" s="505"/>
      <c r="D4" s="505"/>
      <c r="E4" s="505"/>
      <c r="F4" s="505"/>
      <c r="G4" s="505"/>
      <c r="H4" s="505"/>
      <c r="I4" s="505"/>
      <c r="J4" s="505"/>
      <c r="K4" s="505"/>
      <c r="L4" s="505"/>
      <c r="M4" s="505"/>
      <c r="N4" s="505"/>
      <c r="O4" s="505"/>
      <c r="P4" s="505"/>
      <c r="Q4" s="505"/>
      <c r="R4" s="505"/>
      <c r="S4" s="505"/>
      <c r="T4" s="505"/>
      <c r="U4" s="505"/>
      <c r="V4" s="505"/>
      <c r="W4" s="526"/>
      <c r="X4" s="526"/>
      <c r="Y4" s="526"/>
      <c r="Z4" s="526"/>
      <c r="AA4" s="526"/>
      <c r="AB4" s="526"/>
      <c r="AC4" s="526"/>
      <c r="AD4" s="526"/>
      <c r="AE4" s="526"/>
      <c r="AF4" s="526"/>
      <c r="AG4" s="526"/>
      <c r="AH4" s="526"/>
      <c r="AI4" s="526"/>
      <c r="AJ4" s="526"/>
      <c r="AK4" s="526"/>
      <c r="AL4" s="526"/>
      <c r="AM4" s="526"/>
      <c r="AN4" s="526"/>
      <c r="AO4" s="526"/>
      <c r="AP4" s="526"/>
      <c r="AQ4" s="526"/>
      <c r="AR4" s="526"/>
    </row>
    <row r="5" spans="1:45">
      <c r="A5" s="2956" t="s">
        <v>1422</v>
      </c>
      <c r="B5" s="505"/>
      <c r="C5" s="505"/>
      <c r="D5" s="505"/>
      <c r="E5" s="505"/>
      <c r="F5" s="505"/>
      <c r="G5" s="505"/>
      <c r="H5" s="505"/>
      <c r="I5" s="505"/>
      <c r="J5" s="505"/>
      <c r="K5" s="505"/>
      <c r="L5" s="505"/>
      <c r="M5" s="505"/>
      <c r="N5" s="505"/>
      <c r="O5" s="505"/>
      <c r="P5" s="505"/>
      <c r="Q5" s="505"/>
      <c r="R5" s="505"/>
      <c r="S5" s="505"/>
      <c r="T5" s="505"/>
      <c r="U5" s="505"/>
      <c r="V5" s="505"/>
      <c r="W5" s="526"/>
      <c r="X5" s="526"/>
      <c r="Y5" s="526"/>
      <c r="Z5" s="526"/>
      <c r="AA5" s="526"/>
      <c r="AB5" s="526"/>
      <c r="AC5" s="526"/>
      <c r="AD5" s="526"/>
      <c r="AE5" s="526"/>
      <c r="AF5" s="526"/>
      <c r="AG5" s="526"/>
      <c r="AH5" s="526"/>
      <c r="AI5" s="526"/>
      <c r="AJ5" s="526"/>
      <c r="AK5" s="526"/>
      <c r="AL5" s="526"/>
      <c r="AM5" s="526"/>
      <c r="AN5" s="526"/>
      <c r="AO5" s="526"/>
      <c r="AP5" s="526"/>
      <c r="AQ5" s="526"/>
      <c r="AR5" s="526"/>
    </row>
    <row r="6" spans="1:45" ht="1.5" customHeight="1">
      <c r="A6" s="526"/>
      <c r="B6" s="526"/>
      <c r="C6" s="526"/>
      <c r="D6" s="526"/>
      <c r="E6" s="526"/>
      <c r="F6" s="526"/>
      <c r="G6" s="526"/>
      <c r="H6" s="526"/>
      <c r="I6" s="526"/>
      <c r="J6" s="526"/>
      <c r="K6" s="526"/>
      <c r="L6" s="526"/>
      <c r="M6" s="526"/>
      <c r="N6" s="526"/>
      <c r="O6" s="526"/>
      <c r="P6" s="526"/>
      <c r="Q6" s="526"/>
      <c r="R6" s="526"/>
      <c r="S6" s="526"/>
      <c r="T6" s="526"/>
      <c r="U6" s="526"/>
      <c r="V6" s="526"/>
      <c r="W6" s="526"/>
      <c r="X6" s="526"/>
      <c r="Y6" s="526"/>
      <c r="Z6" s="526"/>
      <c r="AA6" s="526"/>
      <c r="AB6" s="526"/>
      <c r="AC6" s="526"/>
      <c r="AD6" s="526"/>
      <c r="AE6" s="526"/>
      <c r="AF6" s="526"/>
      <c r="AG6" s="526"/>
      <c r="AH6" s="526"/>
      <c r="AI6" s="526"/>
      <c r="AJ6" s="526"/>
      <c r="AK6" s="526"/>
      <c r="AL6" s="526"/>
      <c r="AM6" s="526"/>
      <c r="AN6" s="526"/>
      <c r="AO6" s="526"/>
      <c r="AP6" s="526"/>
      <c r="AQ6" s="526"/>
      <c r="AR6" s="526"/>
    </row>
    <row r="7" spans="1:45">
      <c r="A7" s="467"/>
      <c r="B7" s="2957" t="s">
        <v>383</v>
      </c>
      <c r="C7" s="2958" t="s">
        <v>1423</v>
      </c>
      <c r="D7" s="2959"/>
      <c r="E7" s="2958" t="s">
        <v>1424</v>
      </c>
      <c r="F7" s="2960"/>
      <c r="G7" s="2959"/>
      <c r="H7" s="2958" t="s">
        <v>1425</v>
      </c>
      <c r="I7" s="2960"/>
      <c r="J7" s="2960"/>
      <c r="K7" s="2960"/>
      <c r="L7" s="2960"/>
      <c r="M7" s="2960"/>
      <c r="N7" s="2960"/>
      <c r="O7" s="2960"/>
      <c r="P7" s="2960"/>
      <c r="Q7" s="2959"/>
      <c r="R7" s="2958" t="s">
        <v>1426</v>
      </c>
      <c r="S7" s="2960"/>
      <c r="T7" s="2960"/>
      <c r="U7" s="2958" t="s">
        <v>1427</v>
      </c>
      <c r="V7" s="2960"/>
      <c r="W7" s="2958" t="s">
        <v>1428</v>
      </c>
      <c r="X7" s="2960"/>
      <c r="Y7" s="2960"/>
      <c r="Z7" s="2960"/>
      <c r="AA7" s="2959"/>
      <c r="AB7" s="2958" t="s">
        <v>1429</v>
      </c>
      <c r="AC7" s="2960"/>
      <c r="AD7" s="2958" t="s">
        <v>1430</v>
      </c>
      <c r="AE7" s="2960"/>
      <c r="AF7" s="2960"/>
      <c r="AG7" s="2960"/>
      <c r="AH7" s="2959"/>
      <c r="AI7" s="2958" t="s">
        <v>1431</v>
      </c>
      <c r="AJ7" s="2960"/>
      <c r="AK7" s="2961" t="s">
        <v>1432</v>
      </c>
      <c r="AL7" s="2960"/>
      <c r="AM7" s="2958" t="s">
        <v>1433</v>
      </c>
      <c r="AN7" s="2960"/>
      <c r="AO7" s="2958" t="s">
        <v>1434</v>
      </c>
      <c r="AP7" s="2960"/>
      <c r="AQ7" s="2958" t="s">
        <v>1435</v>
      </c>
      <c r="AR7" s="2960"/>
      <c r="AS7" s="546"/>
    </row>
    <row r="8" spans="1:45">
      <c r="A8" s="479" t="s">
        <v>1347</v>
      </c>
      <c r="B8" s="481" t="s">
        <v>1436</v>
      </c>
      <c r="C8" s="484"/>
      <c r="D8" s="483"/>
      <c r="E8" s="2962" t="s">
        <v>1437</v>
      </c>
      <c r="F8" s="520"/>
      <c r="G8" s="491" t="s">
        <v>1438</v>
      </c>
      <c r="H8" s="2962" t="s">
        <v>1439</v>
      </c>
      <c r="I8" s="483"/>
      <c r="J8" s="2962" t="s">
        <v>1440</v>
      </c>
      <c r="K8" s="483"/>
      <c r="L8" s="2962" t="s">
        <v>1441</v>
      </c>
      <c r="M8" s="483"/>
      <c r="N8" s="2962" t="s">
        <v>1442</v>
      </c>
      <c r="O8" s="483"/>
      <c r="P8" s="2962" t="s">
        <v>1443</v>
      </c>
      <c r="Q8" s="483"/>
      <c r="R8" s="484"/>
      <c r="S8" s="479" t="s">
        <v>1444</v>
      </c>
      <c r="T8" s="481" t="s">
        <v>1444</v>
      </c>
      <c r="U8" s="480"/>
      <c r="V8" s="484"/>
      <c r="W8" s="484"/>
      <c r="X8" s="480"/>
      <c r="Y8" s="481" t="s">
        <v>1445</v>
      </c>
      <c r="Z8" s="2962" t="s">
        <v>1446</v>
      </c>
      <c r="AA8" s="483"/>
      <c r="AB8" s="2963" t="s">
        <v>1447</v>
      </c>
      <c r="AC8" s="483"/>
      <c r="AD8" s="520"/>
      <c r="AE8" s="506"/>
      <c r="AF8" s="491" t="s">
        <v>1448</v>
      </c>
      <c r="AG8" s="491" t="s">
        <v>1449</v>
      </c>
      <c r="AH8" s="491" t="s">
        <v>1450</v>
      </c>
      <c r="AI8" s="2963" t="s">
        <v>1451</v>
      </c>
      <c r="AJ8" s="484"/>
      <c r="AK8" s="2964" t="s">
        <v>1452</v>
      </c>
      <c r="AL8" s="2965"/>
      <c r="AM8" s="2963" t="s">
        <v>1453</v>
      </c>
      <c r="AN8" s="2965"/>
      <c r="AO8" s="2963" t="s">
        <v>1454</v>
      </c>
      <c r="AP8" s="484"/>
      <c r="AQ8" s="484"/>
      <c r="AR8" s="484"/>
      <c r="AS8" s="546"/>
    </row>
    <row r="9" spans="1:45">
      <c r="A9" s="480"/>
      <c r="B9" s="481" t="s">
        <v>1455</v>
      </c>
      <c r="C9" s="484"/>
      <c r="D9" s="483"/>
      <c r="E9" s="2962" t="s">
        <v>1456</v>
      </c>
      <c r="F9" s="483"/>
      <c r="G9" s="491" t="s">
        <v>1358</v>
      </c>
      <c r="H9" s="2962" t="s">
        <v>1457</v>
      </c>
      <c r="I9" s="483"/>
      <c r="J9" s="2962" t="s">
        <v>1458</v>
      </c>
      <c r="K9" s="483"/>
      <c r="L9" s="2962" t="s">
        <v>1459</v>
      </c>
      <c r="M9" s="483"/>
      <c r="N9" s="2962" t="s">
        <v>1460</v>
      </c>
      <c r="O9" s="483"/>
      <c r="P9" s="2962" t="s">
        <v>1459</v>
      </c>
      <c r="Q9" s="2966"/>
      <c r="R9" s="484"/>
      <c r="S9" s="479" t="s">
        <v>1461</v>
      </c>
      <c r="T9" s="481" t="s">
        <v>1462</v>
      </c>
      <c r="U9" s="480"/>
      <c r="V9" s="484"/>
      <c r="W9" s="484"/>
      <c r="X9" s="479" t="s">
        <v>1463</v>
      </c>
      <c r="Y9" s="481" t="s">
        <v>1464</v>
      </c>
      <c r="Z9" s="2962" t="s">
        <v>1465</v>
      </c>
      <c r="AA9" s="483"/>
      <c r="AB9" s="484"/>
      <c r="AC9" s="483"/>
      <c r="AD9" s="483"/>
      <c r="AE9" s="506"/>
      <c r="AF9" s="491" t="s">
        <v>1466</v>
      </c>
      <c r="AG9" s="491" t="s">
        <v>1467</v>
      </c>
      <c r="AH9" s="491" t="s">
        <v>1468</v>
      </c>
      <c r="AI9" s="484"/>
      <c r="AJ9" s="484"/>
      <c r="AK9" s="480"/>
      <c r="AL9" s="484"/>
      <c r="AM9" s="484"/>
      <c r="AN9" s="484"/>
      <c r="AO9" s="484"/>
      <c r="AP9" s="484"/>
      <c r="AQ9" s="484"/>
      <c r="AR9" s="484"/>
      <c r="AS9" s="546"/>
    </row>
    <row r="10" spans="1:45" ht="6.95" customHeight="1">
      <c r="A10" s="494"/>
      <c r="B10" s="495"/>
      <c r="C10" s="499" t="s">
        <v>1382</v>
      </c>
      <c r="D10" s="500" t="s">
        <v>1383</v>
      </c>
      <c r="E10" s="499" t="s">
        <v>1382</v>
      </c>
      <c r="F10" s="500" t="s">
        <v>1383</v>
      </c>
      <c r="G10" s="500" t="s">
        <v>1382</v>
      </c>
      <c r="H10" s="499" t="s">
        <v>1382</v>
      </c>
      <c r="I10" s="2967" t="s">
        <v>1383</v>
      </c>
      <c r="J10" s="499" t="s">
        <v>1382</v>
      </c>
      <c r="K10" s="2967" t="s">
        <v>1383</v>
      </c>
      <c r="L10" s="499" t="s">
        <v>1382</v>
      </c>
      <c r="M10" s="2967" t="s">
        <v>1383</v>
      </c>
      <c r="N10" s="499" t="s">
        <v>1382</v>
      </c>
      <c r="O10" s="2967" t="s">
        <v>1383</v>
      </c>
      <c r="P10" s="499" t="s">
        <v>1382</v>
      </c>
      <c r="Q10" s="2967" t="s">
        <v>1383</v>
      </c>
      <c r="R10" s="499" t="s">
        <v>1382</v>
      </c>
      <c r="S10" s="496" t="s">
        <v>1383</v>
      </c>
      <c r="T10" s="501" t="s">
        <v>1383</v>
      </c>
      <c r="U10" s="496" t="s">
        <v>1382</v>
      </c>
      <c r="V10" s="2968" t="s">
        <v>1383</v>
      </c>
      <c r="W10" s="499" t="s">
        <v>1382</v>
      </c>
      <c r="X10" s="2969" t="s">
        <v>1383</v>
      </c>
      <c r="Y10" s="2967" t="s">
        <v>1383</v>
      </c>
      <c r="Z10" s="499" t="s">
        <v>1382</v>
      </c>
      <c r="AA10" s="2967" t="s">
        <v>1383</v>
      </c>
      <c r="AB10" s="499" t="s">
        <v>1382</v>
      </c>
      <c r="AC10" s="2967" t="s">
        <v>1383</v>
      </c>
      <c r="AD10" s="500" t="s">
        <v>1382</v>
      </c>
      <c r="AE10" s="2967" t="s">
        <v>1383</v>
      </c>
      <c r="AF10" s="2967" t="s">
        <v>1383</v>
      </c>
      <c r="AG10" s="2967" t="s">
        <v>1383</v>
      </c>
      <c r="AH10" s="2967" t="s">
        <v>1383</v>
      </c>
      <c r="AI10" s="499" t="s">
        <v>1382</v>
      </c>
      <c r="AJ10" s="499" t="s">
        <v>1383</v>
      </c>
      <c r="AK10" s="496" t="s">
        <v>1382</v>
      </c>
      <c r="AL10" s="2968" t="s">
        <v>1383</v>
      </c>
      <c r="AM10" s="499" t="s">
        <v>1382</v>
      </c>
      <c r="AN10" s="2968" t="s">
        <v>1383</v>
      </c>
      <c r="AO10" s="499" t="s">
        <v>1382</v>
      </c>
      <c r="AP10" s="2968" t="s">
        <v>1383</v>
      </c>
      <c r="AQ10" s="499" t="s">
        <v>1382</v>
      </c>
      <c r="AR10" s="2968" t="s">
        <v>1383</v>
      </c>
      <c r="AS10" s="546"/>
    </row>
    <row r="11" spans="1:45">
      <c r="A11" s="502"/>
      <c r="B11" s="503"/>
      <c r="C11" s="505"/>
      <c r="D11" s="504"/>
      <c r="E11" s="526"/>
      <c r="F11" s="505"/>
      <c r="G11" s="504"/>
      <c r="H11" s="505"/>
      <c r="I11" s="505"/>
      <c r="J11" s="505"/>
      <c r="K11" s="505"/>
      <c r="L11" s="505"/>
      <c r="M11" s="505"/>
      <c r="N11" s="505"/>
      <c r="O11" s="505"/>
      <c r="P11" s="505"/>
      <c r="Q11" s="504"/>
      <c r="R11" s="505"/>
      <c r="S11" s="526"/>
      <c r="T11" s="505"/>
      <c r="U11" s="526"/>
      <c r="V11" s="505"/>
      <c r="W11" s="526"/>
      <c r="X11" s="505"/>
      <c r="Y11" s="526"/>
      <c r="Z11" s="526"/>
      <c r="AA11" s="507"/>
      <c r="AB11" s="526"/>
      <c r="AC11" s="505"/>
      <c r="AD11" s="526"/>
      <c r="AE11" s="505"/>
      <c r="AF11" s="526"/>
      <c r="AG11" s="526"/>
      <c r="AH11" s="507"/>
      <c r="AI11" s="526"/>
      <c r="AJ11" s="526"/>
      <c r="AK11" s="522"/>
      <c r="AL11" s="526"/>
      <c r="AM11" s="526"/>
      <c r="AN11" s="526"/>
      <c r="AO11" s="526"/>
      <c r="AP11" s="505"/>
      <c r="AQ11" s="526"/>
      <c r="AR11" s="505"/>
    </row>
    <row r="12" spans="1:45">
      <c r="A12" s="2970" t="s">
        <v>327</v>
      </c>
      <c r="B12" s="511">
        <f>SUM(C12:AR12)</f>
        <v>7852</v>
      </c>
      <c r="C12" s="516">
        <f>SUM(C14:D14)</f>
        <v>170</v>
      </c>
      <c r="D12" s="514"/>
      <c r="E12" s="526"/>
      <c r="F12" s="516">
        <f>SUM(E14:F14)</f>
        <v>158</v>
      </c>
      <c r="G12" s="514"/>
      <c r="H12" s="515"/>
      <c r="I12" s="515"/>
      <c r="J12" s="515"/>
      <c r="K12" s="515"/>
      <c r="L12" s="515"/>
      <c r="M12" s="516">
        <f>SUM(H14:Q14)</f>
        <v>738</v>
      </c>
      <c r="N12" s="515"/>
      <c r="O12" s="515"/>
      <c r="P12" s="515"/>
      <c r="Q12" s="514"/>
      <c r="R12" s="515"/>
      <c r="S12" s="516">
        <f>SUM(R14:T14)</f>
        <v>2258</v>
      </c>
      <c r="T12" s="515"/>
      <c r="U12" s="516">
        <f>SUM(U14:V14)</f>
        <v>1444</v>
      </c>
      <c r="V12" s="515"/>
      <c r="W12" s="515"/>
      <c r="X12" s="516">
        <f>SUM(W14:AA14)</f>
        <v>743</v>
      </c>
      <c r="Y12" s="515"/>
      <c r="Z12" s="515"/>
      <c r="AA12" s="514"/>
      <c r="AB12" s="516">
        <f>SUM(AB14:AC14)</f>
        <v>341</v>
      </c>
      <c r="AC12" s="515"/>
      <c r="AD12" s="515"/>
      <c r="AE12" s="515"/>
      <c r="AF12" s="516">
        <f>SUM(AD14:AH14)</f>
        <v>106</v>
      </c>
      <c r="AG12" s="515"/>
      <c r="AH12" s="514"/>
      <c r="AI12" s="516">
        <f>SUM(AI14:AJ14)</f>
        <v>115</v>
      </c>
      <c r="AJ12" s="515"/>
      <c r="AK12" s="513">
        <f>SUM(AK14:AL14)</f>
        <v>700</v>
      </c>
      <c r="AL12" s="515"/>
      <c r="AM12" s="516">
        <f>SUM(AM14:AN14)</f>
        <v>219</v>
      </c>
      <c r="AN12" s="515"/>
      <c r="AO12" s="516">
        <f>SUM(AO14:AP14)</f>
        <v>304</v>
      </c>
      <c r="AP12" s="515"/>
      <c r="AQ12" s="516">
        <f>SUM(AQ14:AR14)</f>
        <v>556</v>
      </c>
      <c r="AR12" s="515"/>
    </row>
    <row r="13" spans="1:45">
      <c r="A13" s="502"/>
      <c r="B13" s="503"/>
      <c r="C13" s="505"/>
      <c r="D13" s="504"/>
      <c r="E13" s="526"/>
      <c r="F13" s="505"/>
      <c r="G13" s="504"/>
      <c r="H13" s="505"/>
      <c r="I13" s="505"/>
      <c r="J13" s="505"/>
      <c r="K13" s="505"/>
      <c r="L13" s="505"/>
      <c r="M13" s="505"/>
      <c r="N13" s="505"/>
      <c r="O13" s="505"/>
      <c r="P13" s="505"/>
      <c r="Q13" s="504"/>
      <c r="R13" s="505"/>
      <c r="S13" s="526"/>
      <c r="T13" s="505"/>
      <c r="U13" s="526"/>
      <c r="V13" s="505"/>
      <c r="W13" s="526"/>
      <c r="X13" s="2956" t="s">
        <v>1469</v>
      </c>
      <c r="Y13" s="2956" t="s">
        <v>1469</v>
      </c>
      <c r="Z13" s="526"/>
      <c r="AA13" s="507"/>
      <c r="AB13" s="838"/>
      <c r="AC13" s="515"/>
      <c r="AD13" s="838"/>
      <c r="AE13" s="515"/>
      <c r="AF13" s="838"/>
      <c r="AG13" s="838"/>
      <c r="AH13" s="984"/>
      <c r="AI13" s="838"/>
      <c r="AJ13" s="838"/>
      <c r="AK13" s="986"/>
      <c r="AL13" s="838"/>
      <c r="AM13" s="838"/>
      <c r="AN13" s="838"/>
      <c r="AO13" s="838"/>
      <c r="AP13" s="515"/>
      <c r="AQ13" s="838"/>
      <c r="AR13" s="515"/>
    </row>
    <row r="14" spans="1:45" ht="8.25" customHeight="1">
      <c r="A14" s="509" t="s">
        <v>1385</v>
      </c>
      <c r="B14" s="521"/>
      <c r="C14" s="516">
        <f t="shared" ref="C14:W14" si="0">SUM(C16:C48)</f>
        <v>72</v>
      </c>
      <c r="D14" s="519">
        <f t="shared" si="0"/>
        <v>98</v>
      </c>
      <c r="E14" s="516">
        <f t="shared" si="0"/>
        <v>57</v>
      </c>
      <c r="F14" s="516">
        <f t="shared" si="0"/>
        <v>101</v>
      </c>
      <c r="G14" s="519">
        <f t="shared" si="0"/>
        <v>58</v>
      </c>
      <c r="H14" s="516">
        <f t="shared" si="0"/>
        <v>22</v>
      </c>
      <c r="I14" s="516">
        <f t="shared" si="0"/>
        <v>29</v>
      </c>
      <c r="J14" s="516">
        <f t="shared" si="0"/>
        <v>79</v>
      </c>
      <c r="K14" s="516">
        <f t="shared" si="0"/>
        <v>52</v>
      </c>
      <c r="L14" s="516">
        <f t="shared" si="0"/>
        <v>58</v>
      </c>
      <c r="M14" s="516">
        <f t="shared" si="0"/>
        <v>83</v>
      </c>
      <c r="N14" s="516">
        <f t="shared" si="0"/>
        <v>127</v>
      </c>
      <c r="O14" s="516">
        <f t="shared" si="0"/>
        <v>171</v>
      </c>
      <c r="P14" s="516">
        <f t="shared" si="0"/>
        <v>51</v>
      </c>
      <c r="Q14" s="519">
        <f t="shared" si="0"/>
        <v>66</v>
      </c>
      <c r="R14" s="516">
        <f t="shared" si="0"/>
        <v>685</v>
      </c>
      <c r="S14" s="516">
        <f t="shared" si="0"/>
        <v>1161</v>
      </c>
      <c r="T14" s="516">
        <f t="shared" si="0"/>
        <v>412</v>
      </c>
      <c r="U14" s="516">
        <f t="shared" si="0"/>
        <v>363</v>
      </c>
      <c r="V14" s="516">
        <f t="shared" si="0"/>
        <v>1081</v>
      </c>
      <c r="W14" s="516">
        <f t="shared" si="0"/>
        <v>239</v>
      </c>
      <c r="X14" s="516">
        <v>87</v>
      </c>
      <c r="Y14" s="516">
        <v>337</v>
      </c>
      <c r="Z14" s="516">
        <f t="shared" ref="Z14:AR14" si="1">SUM(Z16:Z48)</f>
        <v>38</v>
      </c>
      <c r="AA14" s="2971">
        <f t="shared" si="1"/>
        <v>42</v>
      </c>
      <c r="AB14" s="516">
        <f t="shared" si="1"/>
        <v>166</v>
      </c>
      <c r="AC14" s="516">
        <f t="shared" si="1"/>
        <v>175</v>
      </c>
      <c r="AD14" s="516">
        <f t="shared" si="1"/>
        <v>35</v>
      </c>
      <c r="AE14" s="516">
        <f t="shared" si="1"/>
        <v>24</v>
      </c>
      <c r="AF14" s="516">
        <f t="shared" si="1"/>
        <v>10</v>
      </c>
      <c r="AG14" s="516">
        <f t="shared" si="1"/>
        <v>8</v>
      </c>
      <c r="AH14" s="519">
        <f t="shared" si="1"/>
        <v>29</v>
      </c>
      <c r="AI14" s="516">
        <f t="shared" si="1"/>
        <v>32</v>
      </c>
      <c r="AJ14" s="516">
        <f t="shared" si="1"/>
        <v>83</v>
      </c>
      <c r="AK14" s="513">
        <f t="shared" si="1"/>
        <v>153</v>
      </c>
      <c r="AL14" s="516">
        <f t="shared" si="1"/>
        <v>547</v>
      </c>
      <c r="AM14" s="516">
        <f t="shared" si="1"/>
        <v>60</v>
      </c>
      <c r="AN14" s="516">
        <f t="shared" si="1"/>
        <v>159</v>
      </c>
      <c r="AO14" s="516">
        <f t="shared" si="1"/>
        <v>73</v>
      </c>
      <c r="AP14" s="516">
        <f t="shared" si="1"/>
        <v>231</v>
      </c>
      <c r="AQ14" s="516">
        <f t="shared" si="1"/>
        <v>170</v>
      </c>
      <c r="AR14" s="516">
        <f t="shared" si="1"/>
        <v>386</v>
      </c>
    </row>
    <row r="15" spans="1:45">
      <c r="A15" s="502"/>
      <c r="B15" s="503"/>
      <c r="C15" s="505"/>
      <c r="D15" s="507"/>
      <c r="E15" s="526"/>
      <c r="F15" s="526"/>
      <c r="G15" s="507"/>
      <c r="H15" s="526"/>
      <c r="I15" s="526"/>
      <c r="J15" s="526"/>
      <c r="K15" s="526"/>
      <c r="L15" s="526"/>
      <c r="M15" s="526"/>
      <c r="N15" s="526"/>
      <c r="O15" s="526"/>
      <c r="P15" s="526"/>
      <c r="Q15" s="507"/>
      <c r="R15" s="505"/>
      <c r="S15" s="526"/>
      <c r="T15" s="526"/>
      <c r="U15" s="526"/>
      <c r="V15" s="505"/>
      <c r="W15" s="526"/>
      <c r="X15" s="505"/>
      <c r="Y15" s="505"/>
      <c r="Z15" s="526"/>
      <c r="AA15" s="507"/>
      <c r="AB15" s="526"/>
      <c r="AC15" s="505"/>
      <c r="AD15" s="526"/>
      <c r="AE15" s="505"/>
      <c r="AF15" s="526"/>
      <c r="AG15" s="526"/>
      <c r="AH15" s="507"/>
      <c r="AI15" s="838"/>
      <c r="AJ15" s="526"/>
      <c r="AK15" s="522"/>
      <c r="AL15" s="505"/>
      <c r="AM15" s="526"/>
      <c r="AN15" s="505"/>
      <c r="AO15" s="526"/>
      <c r="AP15" s="505"/>
      <c r="AQ15" s="526"/>
      <c r="AR15" s="505"/>
    </row>
    <row r="16" spans="1:45">
      <c r="A16" s="528" t="s">
        <v>1386</v>
      </c>
      <c r="B16" s="530">
        <f t="shared" ref="B16:B48" si="2">SUM(C16:AR16)</f>
        <v>30</v>
      </c>
      <c r="C16" s="531"/>
      <c r="D16" s="839"/>
      <c r="E16" s="531"/>
      <c r="F16" s="531"/>
      <c r="G16" s="531"/>
      <c r="H16" s="531"/>
      <c r="I16" s="531"/>
      <c r="J16" s="531"/>
      <c r="K16" s="531"/>
      <c r="L16" s="531"/>
      <c r="M16" s="530">
        <v>1</v>
      </c>
      <c r="N16" s="531"/>
      <c r="O16" s="531"/>
      <c r="P16" s="531"/>
      <c r="Q16" s="531"/>
      <c r="R16" s="839"/>
      <c r="S16" s="839">
        <v>9</v>
      </c>
      <c r="T16" s="530">
        <v>8</v>
      </c>
      <c r="U16" s="531"/>
      <c r="V16" s="530">
        <v>1</v>
      </c>
      <c r="W16" s="531"/>
      <c r="X16" s="531"/>
      <c r="Y16" s="532"/>
      <c r="Z16" s="533"/>
      <c r="AA16" s="841"/>
      <c r="AB16" s="531"/>
      <c r="AC16" s="530">
        <v>2</v>
      </c>
      <c r="AD16" s="531"/>
      <c r="AE16" s="841"/>
      <c r="AF16" s="531"/>
      <c r="AG16" s="531"/>
      <c r="AH16" s="531"/>
      <c r="AI16" s="531"/>
      <c r="AJ16" s="531"/>
      <c r="AK16" s="531"/>
      <c r="AL16" s="530">
        <v>1</v>
      </c>
      <c r="AM16" s="531"/>
      <c r="AN16" s="531"/>
      <c r="AO16" s="531"/>
      <c r="AP16" s="530">
        <v>7</v>
      </c>
      <c r="AQ16" s="530">
        <v>1</v>
      </c>
      <c r="AR16" s="531"/>
    </row>
    <row r="17" spans="1:242">
      <c r="A17" s="528" t="s">
        <v>1387</v>
      </c>
      <c r="B17" s="530">
        <f t="shared" si="2"/>
        <v>56</v>
      </c>
      <c r="C17" s="839">
        <v>1</v>
      </c>
      <c r="D17" s="531"/>
      <c r="E17" s="531"/>
      <c r="F17" s="531"/>
      <c r="G17" s="530">
        <v>1</v>
      </c>
      <c r="H17" s="531"/>
      <c r="I17" s="531"/>
      <c r="J17" s="531"/>
      <c r="K17" s="530">
        <v>1</v>
      </c>
      <c r="L17" s="531"/>
      <c r="M17" s="531"/>
      <c r="N17" s="531"/>
      <c r="O17" s="530">
        <v>1</v>
      </c>
      <c r="P17" s="531"/>
      <c r="Q17" s="531"/>
      <c r="R17" s="839">
        <v>5</v>
      </c>
      <c r="S17" s="839">
        <v>8</v>
      </c>
      <c r="T17" s="531"/>
      <c r="U17" s="530">
        <v>9</v>
      </c>
      <c r="V17" s="530">
        <v>15</v>
      </c>
      <c r="W17" s="530">
        <v>1</v>
      </c>
      <c r="X17" s="531"/>
      <c r="Y17" s="527"/>
      <c r="Z17" s="842"/>
      <c r="AA17" s="2496"/>
      <c r="AB17" s="531"/>
      <c r="AC17" s="531"/>
      <c r="AD17" s="531"/>
      <c r="AE17" s="841"/>
      <c r="AF17" s="530">
        <v>1</v>
      </c>
      <c r="AG17" s="531"/>
      <c r="AH17" s="531"/>
      <c r="AI17" s="531"/>
      <c r="AJ17" s="530">
        <v>1</v>
      </c>
      <c r="AK17" s="531"/>
      <c r="AL17" s="530">
        <v>6</v>
      </c>
      <c r="AM17" s="531"/>
      <c r="AN17" s="536">
        <v>1</v>
      </c>
      <c r="AO17" s="531"/>
      <c r="AP17" s="530">
        <v>1</v>
      </c>
      <c r="AQ17" s="531"/>
      <c r="AR17" s="530">
        <v>4</v>
      </c>
    </row>
    <row r="18" spans="1:242">
      <c r="A18" s="528" t="s">
        <v>1388</v>
      </c>
      <c r="B18" s="530">
        <f t="shared" si="2"/>
        <v>24</v>
      </c>
      <c r="C18" s="531"/>
      <c r="D18" s="839">
        <v>1</v>
      </c>
      <c r="E18" s="531"/>
      <c r="F18" s="531"/>
      <c r="G18" s="531"/>
      <c r="H18" s="531"/>
      <c r="I18" s="530">
        <v>1</v>
      </c>
      <c r="J18" s="531"/>
      <c r="K18" s="531"/>
      <c r="L18" s="531"/>
      <c r="M18" s="531"/>
      <c r="N18" s="530">
        <v>1</v>
      </c>
      <c r="O18" s="531"/>
      <c r="P18" s="531"/>
      <c r="Q18" s="531"/>
      <c r="R18" s="839">
        <v>1</v>
      </c>
      <c r="S18" s="839">
        <v>1</v>
      </c>
      <c r="T18" s="530">
        <v>1</v>
      </c>
      <c r="U18" s="530">
        <v>2</v>
      </c>
      <c r="V18" s="530">
        <v>10</v>
      </c>
      <c r="W18" s="531"/>
      <c r="X18" s="531"/>
      <c r="Y18" s="527"/>
      <c r="Z18" s="842"/>
      <c r="AA18" s="2496"/>
      <c r="AB18" s="531"/>
      <c r="AC18" s="530">
        <v>3</v>
      </c>
      <c r="AD18" s="531"/>
      <c r="AE18" s="841"/>
      <c r="AF18" s="531"/>
      <c r="AG18" s="531"/>
      <c r="AH18" s="531"/>
      <c r="AI18" s="531"/>
      <c r="AJ18" s="531"/>
      <c r="AK18" s="531"/>
      <c r="AL18" s="531"/>
      <c r="AM18" s="844"/>
      <c r="AN18" s="527"/>
      <c r="AO18" s="531"/>
      <c r="AP18" s="530">
        <v>1</v>
      </c>
      <c r="AQ18" s="530">
        <v>2</v>
      </c>
      <c r="AR18" s="531"/>
    </row>
    <row r="19" spans="1:242">
      <c r="A19" s="528" t="s">
        <v>1389</v>
      </c>
      <c r="B19" s="530">
        <f t="shared" si="2"/>
        <v>3</v>
      </c>
      <c r="C19" s="531"/>
      <c r="D19" s="839"/>
      <c r="E19" s="531"/>
      <c r="F19" s="531"/>
      <c r="G19" s="530">
        <v>1</v>
      </c>
      <c r="H19" s="531"/>
      <c r="I19" s="531"/>
      <c r="J19" s="531"/>
      <c r="K19" s="531"/>
      <c r="L19" s="531"/>
      <c r="M19" s="531"/>
      <c r="N19" s="531"/>
      <c r="O19" s="531"/>
      <c r="P19" s="531"/>
      <c r="Q19" s="531"/>
      <c r="R19" s="839"/>
      <c r="S19" s="839">
        <v>1</v>
      </c>
      <c r="T19" s="531"/>
      <c r="U19" s="530">
        <v>1</v>
      </c>
      <c r="V19" s="531"/>
      <c r="W19" s="531"/>
      <c r="X19" s="531"/>
      <c r="Y19" s="527"/>
      <c r="Z19" s="842"/>
      <c r="AA19" s="2496"/>
      <c r="AB19" s="531"/>
      <c r="AC19" s="531"/>
      <c r="AD19" s="531"/>
      <c r="AE19" s="841"/>
      <c r="AF19" s="531"/>
      <c r="AG19" s="531"/>
      <c r="AH19" s="531"/>
      <c r="AI19" s="531"/>
      <c r="AJ19" s="531"/>
      <c r="AK19" s="531"/>
      <c r="AL19" s="531"/>
      <c r="AM19" s="844"/>
      <c r="AN19" s="527"/>
      <c r="AO19" s="531"/>
      <c r="AP19" s="531"/>
      <c r="AQ19" s="531"/>
      <c r="AR19" s="531"/>
    </row>
    <row r="20" spans="1:242">
      <c r="A20" s="528" t="s">
        <v>1390</v>
      </c>
      <c r="B20" s="530">
        <f t="shared" si="2"/>
        <v>5</v>
      </c>
      <c r="C20" s="531"/>
      <c r="D20" s="839"/>
      <c r="E20" s="531"/>
      <c r="F20" s="531"/>
      <c r="G20" s="531"/>
      <c r="H20" s="531"/>
      <c r="I20" s="531"/>
      <c r="J20" s="530">
        <v>1</v>
      </c>
      <c r="K20" s="531"/>
      <c r="L20" s="531"/>
      <c r="M20" s="531"/>
      <c r="N20" s="531"/>
      <c r="O20" s="531"/>
      <c r="P20" s="531"/>
      <c r="Q20" s="531"/>
      <c r="R20" s="839"/>
      <c r="S20" s="839">
        <v>1</v>
      </c>
      <c r="T20" s="531"/>
      <c r="U20" s="531"/>
      <c r="V20" s="530">
        <v>1</v>
      </c>
      <c r="W20" s="531"/>
      <c r="X20" s="531"/>
      <c r="Y20" s="527"/>
      <c r="Z20" s="842"/>
      <c r="AA20" s="2496"/>
      <c r="AB20" s="530">
        <v>1</v>
      </c>
      <c r="AC20" s="531"/>
      <c r="AD20" s="531"/>
      <c r="AE20" s="841"/>
      <c r="AF20" s="531"/>
      <c r="AG20" s="531"/>
      <c r="AH20" s="531"/>
      <c r="AI20" s="531"/>
      <c r="AJ20" s="531"/>
      <c r="AK20" s="531"/>
      <c r="AL20" s="531"/>
      <c r="AM20" s="844"/>
      <c r="AN20" s="527"/>
      <c r="AO20" s="531"/>
      <c r="AP20" s="530">
        <v>1</v>
      </c>
      <c r="AQ20" s="531"/>
      <c r="AR20" s="531"/>
    </row>
    <row r="21" spans="1:242" ht="8.1" customHeight="1">
      <c r="A21" s="528" t="s">
        <v>1391</v>
      </c>
      <c r="B21" s="530">
        <f t="shared" si="2"/>
        <v>24</v>
      </c>
      <c r="C21" s="531"/>
      <c r="D21" s="839"/>
      <c r="E21" s="531"/>
      <c r="F21" s="530">
        <v>1</v>
      </c>
      <c r="G21" s="530">
        <v>1</v>
      </c>
      <c r="H21" s="531"/>
      <c r="I21" s="531"/>
      <c r="J21" s="530">
        <v>1</v>
      </c>
      <c r="K21" s="531"/>
      <c r="L21" s="530">
        <v>1</v>
      </c>
      <c r="M21" s="531"/>
      <c r="N21" s="531"/>
      <c r="O21" s="531"/>
      <c r="P21" s="531"/>
      <c r="Q21" s="530">
        <v>1</v>
      </c>
      <c r="R21" s="839"/>
      <c r="S21" s="839">
        <v>8</v>
      </c>
      <c r="T21" s="530">
        <v>7</v>
      </c>
      <c r="U21" s="531"/>
      <c r="V21" s="531"/>
      <c r="W21" s="531"/>
      <c r="X21" s="531"/>
      <c r="Y21" s="527"/>
      <c r="Z21" s="842"/>
      <c r="AA21" s="2496"/>
      <c r="AB21" s="531"/>
      <c r="AC21" s="531"/>
      <c r="AD21" s="531"/>
      <c r="AE21" s="841"/>
      <c r="AF21" s="531"/>
      <c r="AG21" s="531"/>
      <c r="AH21" s="531"/>
      <c r="AI21" s="531"/>
      <c r="AJ21" s="531"/>
      <c r="AK21" s="531"/>
      <c r="AL21" s="530">
        <v>2</v>
      </c>
      <c r="AM21" s="844"/>
      <c r="AN21" s="527"/>
      <c r="AO21" s="531"/>
      <c r="AP21" s="530">
        <v>2</v>
      </c>
      <c r="AQ21" s="531"/>
      <c r="AR21" s="531"/>
    </row>
    <row r="22" spans="1:242">
      <c r="A22" s="528" t="s">
        <v>1392</v>
      </c>
      <c r="B22" s="530">
        <f t="shared" si="2"/>
        <v>17</v>
      </c>
      <c r="C22" s="531"/>
      <c r="D22" s="531"/>
      <c r="E22" s="531"/>
      <c r="F22" s="531"/>
      <c r="G22" s="531"/>
      <c r="H22" s="531"/>
      <c r="I22" s="531"/>
      <c r="J22" s="530">
        <v>1</v>
      </c>
      <c r="K22" s="531"/>
      <c r="L22" s="531"/>
      <c r="M22" s="530">
        <v>2</v>
      </c>
      <c r="N22" s="531"/>
      <c r="O22" s="531"/>
      <c r="P22" s="531"/>
      <c r="Q22" s="531"/>
      <c r="R22" s="530">
        <v>3</v>
      </c>
      <c r="S22" s="530">
        <v>1</v>
      </c>
      <c r="T22" s="531"/>
      <c r="U22" s="530">
        <v>2</v>
      </c>
      <c r="V22" s="530">
        <v>4</v>
      </c>
      <c r="W22" s="530">
        <v>1</v>
      </c>
      <c r="X22" s="531"/>
      <c r="Y22" s="527"/>
      <c r="Z22" s="842"/>
      <c r="AA22" s="2496"/>
      <c r="AB22" s="530">
        <v>1</v>
      </c>
      <c r="AC22" s="531"/>
      <c r="AD22" s="531"/>
      <c r="AE22" s="841"/>
      <c r="AF22" s="531"/>
      <c r="AG22" s="531"/>
      <c r="AH22" s="531"/>
      <c r="AI22" s="531"/>
      <c r="AJ22" s="531"/>
      <c r="AK22" s="531"/>
      <c r="AL22" s="530">
        <v>1</v>
      </c>
      <c r="AM22" s="844"/>
      <c r="AN22" s="527"/>
      <c r="AO22" s="531"/>
      <c r="AP22" s="530">
        <v>1</v>
      </c>
      <c r="AQ22" s="531"/>
      <c r="AR22" s="531"/>
    </row>
    <row r="23" spans="1:242">
      <c r="A23" s="528" t="s">
        <v>1393</v>
      </c>
      <c r="B23" s="530">
        <f t="shared" si="2"/>
        <v>17</v>
      </c>
      <c r="C23" s="531"/>
      <c r="D23" s="839"/>
      <c r="E23" s="531"/>
      <c r="F23" s="531"/>
      <c r="G23" s="531"/>
      <c r="H23" s="531"/>
      <c r="I23" s="531"/>
      <c r="J23" s="531"/>
      <c r="K23" s="531"/>
      <c r="L23" s="531"/>
      <c r="M23" s="531"/>
      <c r="N23" s="531"/>
      <c r="O23" s="530">
        <v>2</v>
      </c>
      <c r="P23" s="531"/>
      <c r="Q23" s="531"/>
      <c r="R23" s="839">
        <v>2</v>
      </c>
      <c r="S23" s="839">
        <v>2</v>
      </c>
      <c r="T23" s="530">
        <v>2</v>
      </c>
      <c r="U23" s="531"/>
      <c r="V23" s="531"/>
      <c r="W23" s="530">
        <v>1</v>
      </c>
      <c r="X23" s="531"/>
      <c r="Y23" s="527"/>
      <c r="Z23" s="842"/>
      <c r="AA23" s="2496"/>
      <c r="AB23" s="531"/>
      <c r="AC23" s="530">
        <v>1</v>
      </c>
      <c r="AD23" s="531"/>
      <c r="AE23" s="841"/>
      <c r="AF23" s="531"/>
      <c r="AG23" s="531"/>
      <c r="AH23" s="531"/>
      <c r="AI23" s="531"/>
      <c r="AJ23" s="531"/>
      <c r="AK23" s="530">
        <v>1</v>
      </c>
      <c r="AL23" s="530">
        <v>2</v>
      </c>
      <c r="AM23" s="844"/>
      <c r="AN23" s="535">
        <v>1</v>
      </c>
      <c r="AO23" s="530">
        <v>3</v>
      </c>
      <c r="AP23" s="531"/>
      <c r="AQ23" s="531"/>
      <c r="AR23" s="531"/>
    </row>
    <row r="24" spans="1:242">
      <c r="A24" s="528" t="s">
        <v>1394</v>
      </c>
      <c r="B24" s="530">
        <f t="shared" si="2"/>
        <v>114</v>
      </c>
      <c r="C24" s="530">
        <v>1</v>
      </c>
      <c r="D24" s="839"/>
      <c r="E24" s="530">
        <v>2</v>
      </c>
      <c r="F24" s="530">
        <v>4</v>
      </c>
      <c r="G24" s="530">
        <v>2</v>
      </c>
      <c r="H24" s="531"/>
      <c r="I24" s="530">
        <v>1</v>
      </c>
      <c r="J24" s="531"/>
      <c r="K24" s="531"/>
      <c r="L24" s="530">
        <v>2</v>
      </c>
      <c r="M24" s="530">
        <v>3</v>
      </c>
      <c r="N24" s="530">
        <v>1</v>
      </c>
      <c r="O24" s="530">
        <v>3</v>
      </c>
      <c r="P24" s="530">
        <v>1</v>
      </c>
      <c r="Q24" s="530">
        <v>1</v>
      </c>
      <c r="R24" s="839">
        <v>5</v>
      </c>
      <c r="S24" s="839">
        <v>11</v>
      </c>
      <c r="T24" s="530">
        <v>1</v>
      </c>
      <c r="U24" s="530">
        <v>15</v>
      </c>
      <c r="V24" s="530">
        <v>23</v>
      </c>
      <c r="W24" s="530">
        <v>4</v>
      </c>
      <c r="X24" s="531"/>
      <c r="Y24" s="527"/>
      <c r="Z24" s="842"/>
      <c r="AA24" s="2972">
        <v>1</v>
      </c>
      <c r="AB24" s="530">
        <v>2</v>
      </c>
      <c r="AC24" s="530">
        <v>1</v>
      </c>
      <c r="AD24" s="531"/>
      <c r="AE24" s="841"/>
      <c r="AF24" s="531"/>
      <c r="AG24" s="531"/>
      <c r="AH24" s="530">
        <v>1</v>
      </c>
      <c r="AI24" s="531"/>
      <c r="AJ24" s="531"/>
      <c r="AK24" s="530">
        <v>7</v>
      </c>
      <c r="AL24" s="530">
        <v>7</v>
      </c>
      <c r="AM24" s="844"/>
      <c r="AN24" s="535">
        <v>3</v>
      </c>
      <c r="AO24" s="531"/>
      <c r="AP24" s="530">
        <v>4</v>
      </c>
      <c r="AQ24" s="530">
        <v>2</v>
      </c>
      <c r="AR24" s="530">
        <v>6</v>
      </c>
    </row>
    <row r="25" spans="1:242">
      <c r="A25" s="528" t="s">
        <v>1395</v>
      </c>
      <c r="B25" s="530">
        <f t="shared" si="2"/>
        <v>18</v>
      </c>
      <c r="C25" s="530">
        <v>1</v>
      </c>
      <c r="D25" s="839"/>
      <c r="E25" s="531"/>
      <c r="F25" s="531"/>
      <c r="G25" s="531"/>
      <c r="H25" s="531"/>
      <c r="I25" s="531"/>
      <c r="J25" s="531"/>
      <c r="K25" s="531"/>
      <c r="L25" s="531"/>
      <c r="M25" s="531"/>
      <c r="N25" s="531"/>
      <c r="O25" s="531"/>
      <c r="P25" s="531"/>
      <c r="Q25" s="531"/>
      <c r="R25" s="839">
        <v>3</v>
      </c>
      <c r="S25" s="839">
        <v>2</v>
      </c>
      <c r="T25" s="531"/>
      <c r="U25" s="530">
        <v>1</v>
      </c>
      <c r="V25" s="530">
        <v>6</v>
      </c>
      <c r="W25" s="530">
        <v>1</v>
      </c>
      <c r="X25" s="531"/>
      <c r="Y25" s="527"/>
      <c r="Z25" s="842"/>
      <c r="AA25" s="2496"/>
      <c r="AB25" s="531"/>
      <c r="AC25" s="531"/>
      <c r="AD25" s="530">
        <v>1</v>
      </c>
      <c r="AE25" s="841"/>
      <c r="AF25" s="531"/>
      <c r="AG25" s="531"/>
      <c r="AH25" s="531"/>
      <c r="AI25" s="531"/>
      <c r="AJ25" s="531"/>
      <c r="AK25" s="531"/>
      <c r="AL25" s="531"/>
      <c r="AM25" s="843">
        <v>1</v>
      </c>
      <c r="AN25" s="527"/>
      <c r="AO25" s="531"/>
      <c r="AP25" s="530">
        <v>1</v>
      </c>
      <c r="AQ25" s="531"/>
      <c r="AR25" s="530">
        <v>1</v>
      </c>
    </row>
    <row r="26" spans="1:242">
      <c r="A26" s="528" t="s">
        <v>1396</v>
      </c>
      <c r="B26" s="530">
        <f t="shared" si="2"/>
        <v>42</v>
      </c>
      <c r="C26" s="531"/>
      <c r="D26" s="839">
        <v>2</v>
      </c>
      <c r="E26" s="531"/>
      <c r="F26" s="531"/>
      <c r="G26" s="531"/>
      <c r="H26" s="531"/>
      <c r="I26" s="531"/>
      <c r="J26" s="530">
        <v>3</v>
      </c>
      <c r="K26" s="531"/>
      <c r="L26" s="531"/>
      <c r="M26" s="531"/>
      <c r="N26" s="531"/>
      <c r="O26" s="530">
        <v>2</v>
      </c>
      <c r="P26" s="531"/>
      <c r="Q26" s="531"/>
      <c r="R26" s="839">
        <v>1</v>
      </c>
      <c r="S26" s="839">
        <v>1</v>
      </c>
      <c r="T26" s="530">
        <v>1</v>
      </c>
      <c r="U26" s="530">
        <v>3</v>
      </c>
      <c r="V26" s="530">
        <v>10</v>
      </c>
      <c r="W26" s="530">
        <v>3</v>
      </c>
      <c r="X26" s="531"/>
      <c r="Y26" s="527"/>
      <c r="Z26" s="842"/>
      <c r="AA26" s="2496"/>
      <c r="AB26" s="530">
        <v>1</v>
      </c>
      <c r="AC26" s="530">
        <v>2</v>
      </c>
      <c r="AD26" s="530">
        <v>1</v>
      </c>
      <c r="AE26" s="841"/>
      <c r="AF26" s="531"/>
      <c r="AG26" s="531"/>
      <c r="AH26" s="531"/>
      <c r="AI26" s="531"/>
      <c r="AJ26" s="531"/>
      <c r="AK26" s="531"/>
      <c r="AL26" s="530">
        <v>2</v>
      </c>
      <c r="AM26" s="844"/>
      <c r="AN26" s="535">
        <v>5</v>
      </c>
      <c r="AO26" s="531"/>
      <c r="AP26" s="530">
        <v>1</v>
      </c>
      <c r="AQ26" s="530">
        <v>2</v>
      </c>
      <c r="AR26" s="530">
        <v>2</v>
      </c>
    </row>
    <row r="27" spans="1:242">
      <c r="A27" s="528" t="s">
        <v>1397</v>
      </c>
      <c r="B27" s="530">
        <f t="shared" si="2"/>
        <v>15</v>
      </c>
      <c r="C27" s="531"/>
      <c r="D27" s="839"/>
      <c r="E27" s="531"/>
      <c r="F27" s="530">
        <v>3</v>
      </c>
      <c r="G27" s="531"/>
      <c r="H27" s="531"/>
      <c r="I27" s="531"/>
      <c r="J27" s="530">
        <v>1</v>
      </c>
      <c r="K27" s="531"/>
      <c r="L27" s="531"/>
      <c r="M27" s="531"/>
      <c r="N27" s="530">
        <v>1</v>
      </c>
      <c r="O27" s="531"/>
      <c r="P27" s="531"/>
      <c r="Q27" s="531"/>
      <c r="R27" s="839"/>
      <c r="S27" s="839">
        <v>1</v>
      </c>
      <c r="T27" s="530">
        <v>2</v>
      </c>
      <c r="U27" s="531"/>
      <c r="V27" s="531"/>
      <c r="W27" s="531"/>
      <c r="X27" s="531"/>
      <c r="Y27" s="527"/>
      <c r="Z27" s="842"/>
      <c r="AA27" s="2496"/>
      <c r="AB27" s="531"/>
      <c r="AC27" s="531"/>
      <c r="AD27" s="531"/>
      <c r="AE27" s="841"/>
      <c r="AF27" s="530">
        <v>1</v>
      </c>
      <c r="AG27" s="531"/>
      <c r="AH27" s="531"/>
      <c r="AI27" s="531"/>
      <c r="AJ27" s="531"/>
      <c r="AK27" s="531"/>
      <c r="AL27" s="530">
        <v>3</v>
      </c>
      <c r="AM27" s="844"/>
      <c r="AN27" s="527"/>
      <c r="AO27" s="530">
        <v>1</v>
      </c>
      <c r="AP27" s="530">
        <v>1</v>
      </c>
      <c r="AQ27" s="531"/>
      <c r="AR27" s="530">
        <v>1</v>
      </c>
    </row>
    <row r="28" spans="1:242">
      <c r="A28" s="528" t="s">
        <v>1398</v>
      </c>
      <c r="B28" s="530">
        <f t="shared" si="2"/>
        <v>8</v>
      </c>
      <c r="C28" s="531"/>
      <c r="D28" s="839"/>
      <c r="E28" s="531"/>
      <c r="F28" s="531"/>
      <c r="G28" s="531"/>
      <c r="H28" s="531"/>
      <c r="I28" s="531"/>
      <c r="J28" s="531"/>
      <c r="K28" s="531"/>
      <c r="L28" s="531"/>
      <c r="M28" s="531"/>
      <c r="N28" s="531"/>
      <c r="O28" s="531"/>
      <c r="P28" s="531"/>
      <c r="Q28" s="531"/>
      <c r="R28" s="839"/>
      <c r="S28" s="839">
        <v>2</v>
      </c>
      <c r="T28" s="531"/>
      <c r="U28" s="531"/>
      <c r="V28" s="531"/>
      <c r="W28" s="530">
        <v>1</v>
      </c>
      <c r="X28" s="531"/>
      <c r="Y28" s="527"/>
      <c r="Z28" s="842"/>
      <c r="AA28" s="2496"/>
      <c r="AB28" s="531"/>
      <c r="AC28" s="531"/>
      <c r="AD28" s="531"/>
      <c r="AE28" s="841"/>
      <c r="AF28" s="531"/>
      <c r="AG28" s="531"/>
      <c r="AH28" s="531"/>
      <c r="AI28" s="531"/>
      <c r="AJ28" s="531"/>
      <c r="AK28" s="530">
        <v>2</v>
      </c>
      <c r="AL28" s="530">
        <v>1</v>
      </c>
      <c r="AM28" s="844"/>
      <c r="AN28" s="535">
        <v>1</v>
      </c>
      <c r="AO28" s="531"/>
      <c r="AP28" s="531"/>
      <c r="AQ28" s="531"/>
      <c r="AR28" s="530">
        <v>1</v>
      </c>
    </row>
    <row r="29" spans="1:242">
      <c r="A29" s="528" t="s">
        <v>1399</v>
      </c>
      <c r="B29" s="530">
        <f t="shared" si="2"/>
        <v>230</v>
      </c>
      <c r="C29" s="531"/>
      <c r="D29" s="839"/>
      <c r="E29" s="530">
        <v>2</v>
      </c>
      <c r="F29" s="530">
        <v>1</v>
      </c>
      <c r="G29" s="530">
        <v>5</v>
      </c>
      <c r="H29" s="531"/>
      <c r="I29" s="530">
        <v>1</v>
      </c>
      <c r="J29" s="530">
        <v>9</v>
      </c>
      <c r="K29" s="530">
        <v>1</v>
      </c>
      <c r="L29" s="530">
        <v>1</v>
      </c>
      <c r="M29" s="530">
        <v>7</v>
      </c>
      <c r="N29" s="530">
        <v>3</v>
      </c>
      <c r="O29" s="530">
        <v>13</v>
      </c>
      <c r="P29" s="531"/>
      <c r="Q29" s="530">
        <v>2</v>
      </c>
      <c r="R29" s="839">
        <v>6</v>
      </c>
      <c r="S29" s="839">
        <v>27</v>
      </c>
      <c r="T29" s="530">
        <v>6</v>
      </c>
      <c r="U29" s="530">
        <v>3</v>
      </c>
      <c r="V29" s="530">
        <v>17</v>
      </c>
      <c r="W29" s="530">
        <v>1</v>
      </c>
      <c r="X29" s="531"/>
      <c r="Y29" s="527"/>
      <c r="Z29" s="987">
        <v>2</v>
      </c>
      <c r="AA29" s="2972">
        <v>6</v>
      </c>
      <c r="AB29" s="530">
        <v>3</v>
      </c>
      <c r="AC29" s="531"/>
      <c r="AD29" s="530">
        <v>1</v>
      </c>
      <c r="AE29" s="530">
        <v>1</v>
      </c>
      <c r="AF29" s="530">
        <v>2</v>
      </c>
      <c r="AG29" s="531"/>
      <c r="AH29" s="530">
        <v>1</v>
      </c>
      <c r="AI29" s="530">
        <v>4</v>
      </c>
      <c r="AJ29" s="530">
        <v>4</v>
      </c>
      <c r="AK29" s="530">
        <v>13</v>
      </c>
      <c r="AL29" s="530">
        <v>35</v>
      </c>
      <c r="AM29" s="530">
        <v>4</v>
      </c>
      <c r="AN29" s="530">
        <v>7</v>
      </c>
      <c r="AO29" s="530">
        <v>9</v>
      </c>
      <c r="AP29" s="530">
        <v>24</v>
      </c>
      <c r="AQ29" s="530">
        <v>3</v>
      </c>
      <c r="AR29" s="530">
        <v>6</v>
      </c>
      <c r="AS29" s="569"/>
      <c r="AT29" s="540"/>
      <c r="AU29" s="540"/>
      <c r="AV29" s="540"/>
      <c r="AW29" s="540"/>
      <c r="AX29" s="540"/>
      <c r="AY29" s="540"/>
      <c r="AZ29" s="540"/>
      <c r="BA29" s="540"/>
      <c r="BB29" s="540"/>
      <c r="BC29" s="540"/>
      <c r="BD29" s="540"/>
      <c r="BE29" s="540"/>
      <c r="BF29" s="570"/>
      <c r="BG29" s="570"/>
      <c r="BH29" s="570"/>
      <c r="BI29" s="570"/>
      <c r="BJ29" s="570"/>
      <c r="BK29" s="570"/>
      <c r="BL29" s="570"/>
      <c r="BM29" s="570"/>
      <c r="BN29" s="570"/>
      <c r="BO29" s="570"/>
      <c r="BP29" s="571"/>
      <c r="BQ29" s="571"/>
      <c r="BR29" s="571"/>
      <c r="BS29" s="571"/>
      <c r="BT29" s="571"/>
      <c r="BU29" s="571"/>
      <c r="BV29" s="570"/>
      <c r="BW29" s="570"/>
      <c r="BX29" s="570"/>
      <c r="BY29" s="570"/>
      <c r="BZ29" s="570"/>
      <c r="CA29" s="570"/>
      <c r="CB29" s="570"/>
      <c r="CC29" s="570"/>
      <c r="CD29" s="570"/>
      <c r="CE29" s="570"/>
      <c r="CF29" s="570"/>
      <c r="CG29" s="570"/>
      <c r="CH29" s="570"/>
      <c r="CI29" s="570"/>
      <c r="CJ29" s="570"/>
      <c r="CK29" s="570"/>
      <c r="CL29" s="570"/>
      <c r="CM29" s="570"/>
      <c r="CN29" s="570"/>
      <c r="CO29" s="570"/>
      <c r="CP29" s="570"/>
      <c r="CQ29" s="570"/>
      <c r="CR29" s="570"/>
      <c r="CS29" s="570"/>
      <c r="CT29" s="570"/>
      <c r="CU29" s="570"/>
      <c r="CV29" s="570"/>
      <c r="CW29" s="570"/>
      <c r="CX29" s="570"/>
      <c r="CY29" s="570"/>
      <c r="CZ29" s="570"/>
      <c r="DA29" s="570"/>
      <c r="DB29" s="570"/>
      <c r="DC29" s="570"/>
      <c r="DD29" s="570"/>
      <c r="DE29" s="570"/>
      <c r="DF29" s="570"/>
      <c r="DG29" s="570"/>
      <c r="DH29" s="570"/>
      <c r="DI29" s="570"/>
      <c r="DJ29" s="570"/>
      <c r="DK29" s="570"/>
      <c r="DL29" s="570"/>
      <c r="DM29" s="570"/>
      <c r="DN29" s="570"/>
      <c r="DO29" s="570"/>
      <c r="DP29" s="570"/>
      <c r="DQ29" s="570"/>
      <c r="DR29" s="570"/>
      <c r="DS29" s="570"/>
      <c r="DT29" s="570"/>
      <c r="DU29" s="570"/>
      <c r="DV29" s="570"/>
      <c r="DW29" s="572"/>
      <c r="DX29" s="572"/>
      <c r="DY29" s="572"/>
      <c r="DZ29" s="572"/>
      <c r="EA29" s="572"/>
      <c r="EB29" s="572"/>
      <c r="EC29" s="572"/>
      <c r="ED29" s="572"/>
      <c r="EE29" s="572"/>
      <c r="EF29" s="572"/>
      <c r="EG29" s="572"/>
      <c r="EH29" s="572"/>
      <c r="EI29" s="572"/>
      <c r="EJ29" s="572"/>
      <c r="EK29" s="572"/>
      <c r="EL29" s="572"/>
      <c r="EM29" s="572"/>
      <c r="EN29" s="572"/>
      <c r="EO29" s="572"/>
      <c r="EP29" s="572"/>
      <c r="EQ29" s="572"/>
      <c r="ER29" s="572"/>
      <c r="ES29" s="572"/>
      <c r="ET29" s="572"/>
      <c r="EU29" s="572"/>
      <c r="EV29" s="572"/>
      <c r="EW29" s="572"/>
      <c r="EX29" s="572"/>
      <c r="EY29" s="572"/>
      <c r="EZ29" s="572"/>
      <c r="FA29" s="572"/>
      <c r="FB29" s="572"/>
      <c r="FC29" s="572"/>
      <c r="FD29" s="572"/>
      <c r="FE29" s="572"/>
      <c r="FF29" s="572"/>
      <c r="FG29" s="573"/>
      <c r="FH29" s="573"/>
      <c r="FI29" s="573"/>
      <c r="FJ29" s="573"/>
      <c r="FK29" s="573"/>
      <c r="FL29" s="573"/>
      <c r="FM29" s="573"/>
      <c r="FN29" s="573"/>
      <c r="FO29" s="573"/>
      <c r="FP29" s="573"/>
      <c r="FQ29" s="573"/>
      <c r="FR29" s="573"/>
      <c r="FS29" s="573"/>
      <c r="FT29" s="573"/>
      <c r="FU29" s="573"/>
      <c r="FV29" s="573"/>
      <c r="FW29" s="573"/>
      <c r="FX29" s="573"/>
      <c r="FY29" s="574"/>
      <c r="FZ29" s="574"/>
      <c r="GA29" s="574"/>
      <c r="GB29" s="574"/>
      <c r="GC29" s="574"/>
      <c r="GD29" s="574"/>
      <c r="GE29" s="574"/>
      <c r="GF29" s="574"/>
      <c r="GG29" s="574"/>
      <c r="GH29" s="574"/>
      <c r="GI29" s="574"/>
      <c r="GJ29" s="574"/>
      <c r="GK29" s="574"/>
      <c r="GL29" s="574"/>
      <c r="GM29" s="574"/>
      <c r="GN29" s="574"/>
      <c r="GO29" s="574"/>
      <c r="GP29" s="574"/>
      <c r="GQ29" s="574"/>
      <c r="GR29" s="574"/>
      <c r="GS29" s="574"/>
      <c r="GT29" s="574"/>
      <c r="GU29" s="574"/>
      <c r="GV29" s="574"/>
      <c r="GW29" s="574"/>
      <c r="GX29" s="574"/>
      <c r="GY29" s="574"/>
      <c r="GZ29" s="574"/>
      <c r="HA29" s="574"/>
      <c r="HB29" s="574"/>
      <c r="HC29" s="574"/>
      <c r="HD29" s="574"/>
      <c r="HE29" s="574"/>
      <c r="HF29" s="574"/>
      <c r="HG29" s="574"/>
      <c r="HH29" s="574"/>
      <c r="HI29" s="574"/>
      <c r="HJ29" s="574"/>
      <c r="HK29" s="574"/>
      <c r="HL29" s="574"/>
      <c r="HM29" s="574"/>
      <c r="HN29" s="574"/>
      <c r="HO29" s="574"/>
      <c r="HP29" s="574"/>
      <c r="HQ29" s="574"/>
      <c r="HR29" s="574"/>
      <c r="HS29" s="574"/>
      <c r="HT29" s="574"/>
      <c r="HU29" s="574"/>
      <c r="HV29" s="574"/>
      <c r="HW29" s="574"/>
      <c r="HX29" s="574"/>
      <c r="HY29" s="574"/>
      <c r="HZ29" s="574"/>
      <c r="IA29" s="574"/>
      <c r="IB29" s="574"/>
      <c r="IC29" s="574"/>
      <c r="ID29" s="574"/>
      <c r="IE29" s="574"/>
      <c r="IF29" s="574"/>
      <c r="IG29" s="574"/>
      <c r="IH29" s="574"/>
    </row>
    <row r="30" spans="1:242">
      <c r="A30" s="528" t="s">
        <v>1400</v>
      </c>
      <c r="B30" s="536">
        <f t="shared" si="2"/>
        <v>73</v>
      </c>
      <c r="C30" s="532"/>
      <c r="D30" s="532"/>
      <c r="E30" s="532"/>
      <c r="F30" s="536">
        <v>5</v>
      </c>
      <c r="G30" s="532"/>
      <c r="H30" s="536">
        <v>2</v>
      </c>
      <c r="I30" s="532"/>
      <c r="J30" s="536">
        <v>1</v>
      </c>
      <c r="K30" s="532"/>
      <c r="L30" s="532"/>
      <c r="M30" s="532"/>
      <c r="N30" s="536">
        <v>2</v>
      </c>
      <c r="O30" s="532"/>
      <c r="P30" s="536">
        <v>1</v>
      </c>
      <c r="Q30" s="536">
        <v>1</v>
      </c>
      <c r="R30" s="536">
        <v>4</v>
      </c>
      <c r="S30" s="536">
        <v>14</v>
      </c>
      <c r="T30" s="532"/>
      <c r="U30" s="536">
        <v>1</v>
      </c>
      <c r="V30" s="536">
        <v>6</v>
      </c>
      <c r="W30" s="532"/>
      <c r="X30" s="532"/>
      <c r="Y30" s="532"/>
      <c r="Z30" s="532"/>
      <c r="AA30" s="532"/>
      <c r="AB30" s="532"/>
      <c r="AC30" s="536">
        <v>7</v>
      </c>
      <c r="AD30" s="536">
        <v>2</v>
      </c>
      <c r="AE30" s="532"/>
      <c r="AF30" s="532"/>
      <c r="AG30" s="532"/>
      <c r="AH30" s="532"/>
      <c r="AI30" s="532"/>
      <c r="AJ30" s="532"/>
      <c r="AK30" s="532"/>
      <c r="AL30" s="536">
        <v>16</v>
      </c>
      <c r="AM30" s="532"/>
      <c r="AN30" s="536">
        <v>1</v>
      </c>
      <c r="AO30" s="536">
        <v>1</v>
      </c>
      <c r="AP30" s="536">
        <v>4</v>
      </c>
      <c r="AQ30" s="536">
        <v>3</v>
      </c>
      <c r="AR30" s="536">
        <v>2</v>
      </c>
    </row>
    <row r="31" spans="1:242">
      <c r="A31" s="2973" t="s">
        <v>1401</v>
      </c>
      <c r="B31" s="535">
        <f t="shared" si="2"/>
        <v>39</v>
      </c>
      <c r="C31" s="527"/>
      <c r="D31" s="2974"/>
      <c r="E31" s="527"/>
      <c r="F31" s="527"/>
      <c r="G31" s="527"/>
      <c r="H31" s="527"/>
      <c r="I31" s="527"/>
      <c r="J31" s="527"/>
      <c r="K31" s="527"/>
      <c r="L31" s="535">
        <v>1</v>
      </c>
      <c r="M31" s="527"/>
      <c r="N31" s="527"/>
      <c r="O31" s="527"/>
      <c r="P31" s="527"/>
      <c r="Q31" s="527"/>
      <c r="R31" s="2974">
        <v>2</v>
      </c>
      <c r="S31" s="2974">
        <v>10</v>
      </c>
      <c r="T31" s="527"/>
      <c r="U31" s="2974">
        <v>6</v>
      </c>
      <c r="V31" s="2974">
        <v>8</v>
      </c>
      <c r="W31" s="527"/>
      <c r="X31" s="527"/>
      <c r="Y31" s="527"/>
      <c r="Z31" s="527"/>
      <c r="AA31" s="527"/>
      <c r="AB31" s="527"/>
      <c r="AC31" s="527"/>
      <c r="AD31" s="527"/>
      <c r="AE31" s="535">
        <v>1</v>
      </c>
      <c r="AF31" s="527"/>
      <c r="AG31" s="527"/>
      <c r="AH31" s="527"/>
      <c r="AI31" s="527"/>
      <c r="AJ31" s="527"/>
      <c r="AK31" s="535">
        <v>2</v>
      </c>
      <c r="AL31" s="535">
        <v>4</v>
      </c>
      <c r="AM31" s="527"/>
      <c r="AN31" s="527"/>
      <c r="AO31" s="527"/>
      <c r="AP31" s="535">
        <v>2</v>
      </c>
      <c r="AQ31" s="535">
        <v>2</v>
      </c>
      <c r="AR31" s="535">
        <v>1</v>
      </c>
    </row>
    <row r="32" spans="1:242">
      <c r="A32" s="2973" t="s">
        <v>1402</v>
      </c>
      <c r="B32" s="535">
        <f t="shared" si="2"/>
        <v>10</v>
      </c>
      <c r="C32" s="527"/>
      <c r="D32" s="527"/>
      <c r="E32" s="527"/>
      <c r="F32" s="527"/>
      <c r="G32" s="527"/>
      <c r="H32" s="527"/>
      <c r="I32" s="527"/>
      <c r="J32" s="527"/>
      <c r="K32" s="527"/>
      <c r="L32" s="535">
        <v>1</v>
      </c>
      <c r="M32" s="527"/>
      <c r="N32" s="527"/>
      <c r="O32" s="527"/>
      <c r="P32" s="527"/>
      <c r="Q32" s="527"/>
      <c r="R32" s="2974"/>
      <c r="S32" s="2974">
        <v>3</v>
      </c>
      <c r="T32" s="535">
        <v>1</v>
      </c>
      <c r="U32" s="527"/>
      <c r="V32" s="535">
        <v>1</v>
      </c>
      <c r="W32" s="527"/>
      <c r="X32" s="527"/>
      <c r="Y32" s="527"/>
      <c r="Z32" s="527"/>
      <c r="AA32" s="527"/>
      <c r="AB32" s="527"/>
      <c r="AC32" s="527"/>
      <c r="AD32" s="527"/>
      <c r="AE32" s="527"/>
      <c r="AF32" s="527"/>
      <c r="AG32" s="527"/>
      <c r="AH32" s="527"/>
      <c r="AI32" s="527"/>
      <c r="AJ32" s="527"/>
      <c r="AK32" s="527"/>
      <c r="AL32" s="535">
        <v>1</v>
      </c>
      <c r="AM32" s="527"/>
      <c r="AN32" s="527"/>
      <c r="AO32" s="535">
        <v>1</v>
      </c>
      <c r="AP32" s="535">
        <v>1</v>
      </c>
      <c r="AQ32" s="535">
        <v>1</v>
      </c>
      <c r="AR32" s="527"/>
    </row>
    <row r="33" spans="1:44">
      <c r="A33" s="2973" t="s">
        <v>1403</v>
      </c>
      <c r="B33" s="535">
        <f t="shared" si="2"/>
        <v>6380</v>
      </c>
      <c r="C33" s="535">
        <v>67</v>
      </c>
      <c r="D33" s="2974">
        <v>94</v>
      </c>
      <c r="E33" s="535">
        <v>50</v>
      </c>
      <c r="F33" s="535">
        <v>84</v>
      </c>
      <c r="G33" s="535">
        <v>47</v>
      </c>
      <c r="H33" s="535">
        <v>18</v>
      </c>
      <c r="I33" s="535">
        <v>23</v>
      </c>
      <c r="J33" s="535">
        <v>58</v>
      </c>
      <c r="K33" s="535">
        <v>46</v>
      </c>
      <c r="L33" s="535">
        <v>47</v>
      </c>
      <c r="M33" s="535">
        <v>69</v>
      </c>
      <c r="N33" s="535">
        <v>112</v>
      </c>
      <c r="O33" s="535">
        <v>146</v>
      </c>
      <c r="P33" s="535">
        <v>46</v>
      </c>
      <c r="Q33" s="535">
        <v>57</v>
      </c>
      <c r="R33" s="2974">
        <v>622</v>
      </c>
      <c r="S33" s="2974">
        <v>1021</v>
      </c>
      <c r="T33" s="535">
        <v>375</v>
      </c>
      <c r="U33" s="535">
        <v>285</v>
      </c>
      <c r="V33" s="535">
        <v>924</v>
      </c>
      <c r="W33" s="535">
        <v>219</v>
      </c>
      <c r="X33" s="527"/>
      <c r="Y33" s="527"/>
      <c r="Z33" s="535">
        <v>33</v>
      </c>
      <c r="AA33" s="535">
        <v>35</v>
      </c>
      <c r="AB33" s="535">
        <v>155</v>
      </c>
      <c r="AC33" s="535">
        <v>146</v>
      </c>
      <c r="AD33" s="535">
        <v>25</v>
      </c>
      <c r="AE33" s="535">
        <v>20</v>
      </c>
      <c r="AF33" s="535">
        <v>5</v>
      </c>
      <c r="AG33" s="535">
        <v>8</v>
      </c>
      <c r="AH33" s="535">
        <v>25</v>
      </c>
      <c r="AI33" s="535">
        <v>28</v>
      </c>
      <c r="AJ33" s="535">
        <v>78</v>
      </c>
      <c r="AK33" s="535">
        <v>115</v>
      </c>
      <c r="AL33" s="535">
        <v>434</v>
      </c>
      <c r="AM33" s="535">
        <v>52</v>
      </c>
      <c r="AN33" s="535">
        <v>127</v>
      </c>
      <c r="AO33" s="535">
        <v>46</v>
      </c>
      <c r="AP33" s="535">
        <v>161</v>
      </c>
      <c r="AQ33" s="535">
        <v>135</v>
      </c>
      <c r="AR33" s="535">
        <v>342</v>
      </c>
    </row>
    <row r="34" spans="1:44">
      <c r="A34" s="2973" t="s">
        <v>1404</v>
      </c>
      <c r="B34" s="535">
        <f t="shared" si="2"/>
        <v>3</v>
      </c>
      <c r="C34" s="527"/>
      <c r="D34" s="2974"/>
      <c r="E34" s="527"/>
      <c r="F34" s="527"/>
      <c r="G34" s="527"/>
      <c r="H34" s="527"/>
      <c r="I34" s="527"/>
      <c r="J34" s="527"/>
      <c r="K34" s="527"/>
      <c r="L34" s="527"/>
      <c r="M34" s="527"/>
      <c r="N34" s="527"/>
      <c r="O34" s="527"/>
      <c r="P34" s="527"/>
      <c r="Q34" s="527"/>
      <c r="R34" s="2974"/>
      <c r="S34" s="2974"/>
      <c r="T34" s="527"/>
      <c r="U34" s="535">
        <v>2</v>
      </c>
      <c r="V34" s="535">
        <v>1</v>
      </c>
      <c r="W34" s="527"/>
      <c r="X34" s="527"/>
      <c r="Y34" s="527"/>
      <c r="Z34" s="527"/>
      <c r="AA34" s="527"/>
      <c r="AB34" s="527"/>
      <c r="AC34" s="527"/>
      <c r="AD34" s="527"/>
      <c r="AE34" s="527"/>
      <c r="AF34" s="527"/>
      <c r="AG34" s="527"/>
      <c r="AH34" s="527"/>
      <c r="AI34" s="527"/>
      <c r="AJ34" s="527"/>
      <c r="AK34" s="527"/>
      <c r="AL34" s="527"/>
      <c r="AM34" s="527"/>
      <c r="AN34" s="527"/>
      <c r="AO34" s="527"/>
      <c r="AP34" s="527"/>
      <c r="AQ34" s="527"/>
      <c r="AR34" s="527"/>
    </row>
    <row r="35" spans="1:44">
      <c r="A35" s="2973" t="s">
        <v>1405</v>
      </c>
      <c r="B35" s="535">
        <f t="shared" si="2"/>
        <v>11</v>
      </c>
      <c r="C35" s="527"/>
      <c r="D35" s="2974"/>
      <c r="E35" s="527"/>
      <c r="F35" s="527"/>
      <c r="G35" s="527"/>
      <c r="H35" s="527"/>
      <c r="I35" s="535">
        <v>1</v>
      </c>
      <c r="J35" s="527"/>
      <c r="K35" s="535">
        <v>1</v>
      </c>
      <c r="L35" s="527"/>
      <c r="M35" s="527"/>
      <c r="N35" s="527"/>
      <c r="O35" s="527"/>
      <c r="P35" s="527"/>
      <c r="Q35" s="527"/>
      <c r="R35" s="2974"/>
      <c r="S35" s="2974">
        <v>2</v>
      </c>
      <c r="T35" s="527"/>
      <c r="U35" s="535">
        <v>1</v>
      </c>
      <c r="V35" s="535">
        <v>3</v>
      </c>
      <c r="W35" s="527"/>
      <c r="X35" s="527"/>
      <c r="Y35" s="527"/>
      <c r="Z35" s="527"/>
      <c r="AA35" s="527"/>
      <c r="AB35" s="527"/>
      <c r="AC35" s="527"/>
      <c r="AD35" s="527"/>
      <c r="AE35" s="527"/>
      <c r="AF35" s="527"/>
      <c r="AG35" s="527"/>
      <c r="AH35" s="527"/>
      <c r="AI35" s="527"/>
      <c r="AJ35" s="527"/>
      <c r="AK35" s="527"/>
      <c r="AL35" s="535">
        <v>2</v>
      </c>
      <c r="AM35" s="527"/>
      <c r="AN35" s="527"/>
      <c r="AO35" s="527"/>
      <c r="AP35" s="535">
        <v>1</v>
      </c>
      <c r="AQ35" s="527"/>
      <c r="AR35" s="527"/>
    </row>
    <row r="36" spans="1:44">
      <c r="A36" s="2973" t="s">
        <v>1406</v>
      </c>
      <c r="B36" s="535">
        <f t="shared" si="2"/>
        <v>15</v>
      </c>
      <c r="C36" s="527"/>
      <c r="D36" s="2974"/>
      <c r="E36" s="527"/>
      <c r="F36" s="527"/>
      <c r="G36" s="527"/>
      <c r="H36" s="527"/>
      <c r="I36" s="527"/>
      <c r="J36" s="535">
        <v>1</v>
      </c>
      <c r="K36" s="527"/>
      <c r="L36" s="527"/>
      <c r="M36" s="527"/>
      <c r="N36" s="527"/>
      <c r="O36" s="527"/>
      <c r="P36" s="527"/>
      <c r="Q36" s="527"/>
      <c r="R36" s="2974">
        <v>1</v>
      </c>
      <c r="S36" s="2974"/>
      <c r="T36" s="527"/>
      <c r="U36" s="535">
        <v>2</v>
      </c>
      <c r="V36" s="535">
        <v>6</v>
      </c>
      <c r="W36" s="535">
        <v>1</v>
      </c>
      <c r="X36" s="527"/>
      <c r="Y36" s="527"/>
      <c r="Z36" s="527"/>
      <c r="AA36" s="527"/>
      <c r="AB36" s="527"/>
      <c r="AC36" s="527"/>
      <c r="AD36" s="527"/>
      <c r="AE36" s="527"/>
      <c r="AF36" s="527"/>
      <c r="AG36" s="527"/>
      <c r="AH36" s="527"/>
      <c r="AI36" s="527"/>
      <c r="AJ36" s="527"/>
      <c r="AK36" s="527"/>
      <c r="AL36" s="535">
        <v>1</v>
      </c>
      <c r="AM36" s="527"/>
      <c r="AN36" s="527"/>
      <c r="AO36" s="535">
        <v>1</v>
      </c>
      <c r="AP36" s="527"/>
      <c r="AQ36" s="535">
        <v>1</v>
      </c>
      <c r="AR36" s="535">
        <v>1</v>
      </c>
    </row>
    <row r="37" spans="1:44">
      <c r="A37" s="2973" t="s">
        <v>1407</v>
      </c>
      <c r="B37" s="535">
        <f t="shared" si="2"/>
        <v>9</v>
      </c>
      <c r="C37" s="527"/>
      <c r="D37" s="2974"/>
      <c r="E37" s="527"/>
      <c r="F37" s="527"/>
      <c r="G37" s="527"/>
      <c r="H37" s="527"/>
      <c r="I37" s="527"/>
      <c r="J37" s="527"/>
      <c r="K37" s="527"/>
      <c r="L37" s="527"/>
      <c r="M37" s="527"/>
      <c r="N37" s="527"/>
      <c r="O37" s="527"/>
      <c r="P37" s="527"/>
      <c r="Q37" s="527"/>
      <c r="R37" s="2974"/>
      <c r="S37" s="2974">
        <v>1</v>
      </c>
      <c r="T37" s="527"/>
      <c r="U37" s="535">
        <v>2</v>
      </c>
      <c r="V37" s="535">
        <v>5</v>
      </c>
      <c r="W37" s="527"/>
      <c r="X37" s="527"/>
      <c r="Y37" s="527"/>
      <c r="Z37" s="527"/>
      <c r="AA37" s="527"/>
      <c r="AB37" s="527"/>
      <c r="AC37" s="527"/>
      <c r="AD37" s="527"/>
      <c r="AE37" s="527"/>
      <c r="AF37" s="527"/>
      <c r="AG37" s="527"/>
      <c r="AH37" s="527"/>
      <c r="AI37" s="527"/>
      <c r="AJ37" s="527"/>
      <c r="AK37" s="527"/>
      <c r="AL37" s="527"/>
      <c r="AM37" s="527"/>
      <c r="AN37" s="535">
        <v>1</v>
      </c>
      <c r="AO37" s="527"/>
      <c r="AP37" s="527"/>
      <c r="AQ37" s="527"/>
      <c r="AR37" s="527"/>
    </row>
    <row r="38" spans="1:44">
      <c r="A38" s="2973" t="s">
        <v>1408</v>
      </c>
      <c r="B38" s="535">
        <f t="shared" si="2"/>
        <v>1</v>
      </c>
      <c r="C38" s="527"/>
      <c r="D38" s="2974"/>
      <c r="E38" s="527"/>
      <c r="F38" s="527"/>
      <c r="G38" s="527"/>
      <c r="H38" s="527"/>
      <c r="I38" s="527"/>
      <c r="J38" s="527"/>
      <c r="K38" s="527"/>
      <c r="L38" s="527"/>
      <c r="M38" s="527"/>
      <c r="N38" s="527"/>
      <c r="O38" s="527"/>
      <c r="P38" s="527"/>
      <c r="Q38" s="527"/>
      <c r="R38" s="2974"/>
      <c r="S38" s="2974"/>
      <c r="T38" s="527"/>
      <c r="U38" s="527"/>
      <c r="V38" s="535">
        <v>1</v>
      </c>
      <c r="W38" s="527"/>
      <c r="X38" s="527"/>
      <c r="Y38" s="527"/>
      <c r="Z38" s="527"/>
      <c r="AA38" s="527"/>
      <c r="AB38" s="527"/>
      <c r="AC38" s="527"/>
      <c r="AD38" s="527"/>
      <c r="AE38" s="527"/>
      <c r="AF38" s="527"/>
      <c r="AG38" s="527"/>
      <c r="AH38" s="527"/>
      <c r="AI38" s="527"/>
      <c r="AJ38" s="527"/>
      <c r="AK38" s="527"/>
      <c r="AL38" s="527"/>
      <c r="AM38" s="527"/>
      <c r="AN38" s="527"/>
      <c r="AO38" s="527"/>
      <c r="AP38" s="527"/>
      <c r="AQ38" s="527"/>
      <c r="AR38" s="527"/>
    </row>
    <row r="39" spans="1:44">
      <c r="A39" s="2973" t="s">
        <v>1409</v>
      </c>
      <c r="B39" s="535">
        <f t="shared" si="2"/>
        <v>10</v>
      </c>
      <c r="C39" s="527"/>
      <c r="D39" s="2974"/>
      <c r="E39" s="527"/>
      <c r="F39" s="527"/>
      <c r="G39" s="527"/>
      <c r="H39" s="527"/>
      <c r="I39" s="527"/>
      <c r="J39" s="527"/>
      <c r="K39" s="527"/>
      <c r="L39" s="527"/>
      <c r="M39" s="527"/>
      <c r="N39" s="535">
        <v>1</v>
      </c>
      <c r="O39" s="527"/>
      <c r="P39" s="527"/>
      <c r="Q39" s="527"/>
      <c r="R39" s="2974"/>
      <c r="S39" s="2974"/>
      <c r="T39" s="527"/>
      <c r="U39" s="535">
        <v>4</v>
      </c>
      <c r="V39" s="535">
        <v>3</v>
      </c>
      <c r="W39" s="527"/>
      <c r="X39" s="527"/>
      <c r="Y39" s="527"/>
      <c r="Z39" s="527"/>
      <c r="AA39" s="527"/>
      <c r="AB39" s="527"/>
      <c r="AC39" s="527"/>
      <c r="AD39" s="527"/>
      <c r="AE39" s="527"/>
      <c r="AF39" s="527"/>
      <c r="AG39" s="527"/>
      <c r="AH39" s="527"/>
      <c r="AI39" s="527"/>
      <c r="AJ39" s="527"/>
      <c r="AK39" s="527"/>
      <c r="AL39" s="527"/>
      <c r="AM39" s="527"/>
      <c r="AN39" s="527"/>
      <c r="AO39" s="527"/>
      <c r="AP39" s="527"/>
      <c r="AQ39" s="535">
        <v>2</v>
      </c>
      <c r="AR39" s="527"/>
    </row>
    <row r="40" spans="1:44">
      <c r="A40" s="2973" t="s">
        <v>1410</v>
      </c>
      <c r="B40" s="535">
        <f t="shared" si="2"/>
        <v>186</v>
      </c>
      <c r="C40" s="535">
        <v>1</v>
      </c>
      <c r="D40" s="2974">
        <v>1</v>
      </c>
      <c r="E40" s="535">
        <v>2</v>
      </c>
      <c r="F40" s="535">
        <v>2</v>
      </c>
      <c r="G40" s="527"/>
      <c r="H40" s="527"/>
      <c r="I40" s="535">
        <v>1</v>
      </c>
      <c r="J40" s="535">
        <v>2</v>
      </c>
      <c r="K40" s="535">
        <v>2</v>
      </c>
      <c r="L40" s="535">
        <v>4</v>
      </c>
      <c r="M40" s="527"/>
      <c r="N40" s="535">
        <v>4</v>
      </c>
      <c r="O40" s="535">
        <v>2</v>
      </c>
      <c r="P40" s="535">
        <v>2</v>
      </c>
      <c r="Q40" s="535">
        <v>4</v>
      </c>
      <c r="R40" s="2974">
        <v>21</v>
      </c>
      <c r="S40" s="2974">
        <v>14</v>
      </c>
      <c r="T40" s="535">
        <v>6</v>
      </c>
      <c r="U40" s="535">
        <v>14</v>
      </c>
      <c r="V40" s="535">
        <v>22</v>
      </c>
      <c r="W40" s="535">
        <v>3</v>
      </c>
      <c r="X40" s="527"/>
      <c r="Y40" s="527"/>
      <c r="Z40" s="527"/>
      <c r="AA40" s="527"/>
      <c r="AB40" s="527"/>
      <c r="AC40" s="535">
        <v>9</v>
      </c>
      <c r="AD40" s="535">
        <v>5</v>
      </c>
      <c r="AE40" s="535">
        <v>2</v>
      </c>
      <c r="AF40" s="535">
        <v>1</v>
      </c>
      <c r="AG40" s="527"/>
      <c r="AH40" s="535">
        <v>1</v>
      </c>
      <c r="AI40" s="527"/>
      <c r="AJ40" s="527"/>
      <c r="AK40" s="535">
        <v>4</v>
      </c>
      <c r="AL40" s="535">
        <v>11</v>
      </c>
      <c r="AM40" s="535">
        <v>2</v>
      </c>
      <c r="AN40" s="535">
        <v>4</v>
      </c>
      <c r="AO40" s="535">
        <v>8</v>
      </c>
      <c r="AP40" s="535">
        <v>13</v>
      </c>
      <c r="AQ40" s="535">
        <v>8</v>
      </c>
      <c r="AR40" s="535">
        <v>11</v>
      </c>
    </row>
    <row r="41" spans="1:44">
      <c r="A41" s="2973" t="s">
        <v>1411</v>
      </c>
      <c r="B41" s="535">
        <f t="shared" si="2"/>
        <v>74</v>
      </c>
      <c r="C41" s="527"/>
      <c r="D41" s="2974"/>
      <c r="E41" s="527"/>
      <c r="F41" s="535">
        <v>1</v>
      </c>
      <c r="G41" s="527"/>
      <c r="H41" s="527"/>
      <c r="I41" s="527"/>
      <c r="J41" s="535">
        <v>1</v>
      </c>
      <c r="K41" s="535">
        <v>1</v>
      </c>
      <c r="L41" s="527"/>
      <c r="M41" s="527"/>
      <c r="N41" s="535">
        <v>1</v>
      </c>
      <c r="O41" s="535">
        <v>1</v>
      </c>
      <c r="P41" s="527"/>
      <c r="Q41" s="527"/>
      <c r="R41" s="2974">
        <v>4</v>
      </c>
      <c r="S41" s="2974">
        <v>7</v>
      </c>
      <c r="T41" s="535">
        <v>2</v>
      </c>
      <c r="U41" s="535">
        <v>5</v>
      </c>
      <c r="V41" s="535">
        <v>9</v>
      </c>
      <c r="W41" s="535">
        <v>1</v>
      </c>
      <c r="X41" s="527"/>
      <c r="Y41" s="527"/>
      <c r="Z41" s="535">
        <v>1</v>
      </c>
      <c r="AA41" s="527"/>
      <c r="AB41" s="535">
        <v>3</v>
      </c>
      <c r="AC41" s="535">
        <v>1</v>
      </c>
      <c r="AD41" s="527"/>
      <c r="AE41" s="527"/>
      <c r="AF41" s="527"/>
      <c r="AG41" s="527"/>
      <c r="AH41" s="527"/>
      <c r="AI41" s="527"/>
      <c r="AJ41" s="527"/>
      <c r="AK41" s="535">
        <v>6</v>
      </c>
      <c r="AL41" s="535">
        <v>10</v>
      </c>
      <c r="AM41" s="527"/>
      <c r="AN41" s="535">
        <v>4</v>
      </c>
      <c r="AO41" s="535">
        <v>3</v>
      </c>
      <c r="AP41" s="535">
        <v>2</v>
      </c>
      <c r="AQ41" s="535">
        <v>5</v>
      </c>
      <c r="AR41" s="535">
        <v>6</v>
      </c>
    </row>
    <row r="42" spans="1:44">
      <c r="A42" s="2973" t="s">
        <v>1412</v>
      </c>
      <c r="B42" s="535">
        <f t="shared" si="2"/>
        <v>9</v>
      </c>
      <c r="C42" s="527"/>
      <c r="D42" s="2974"/>
      <c r="E42" s="527"/>
      <c r="F42" s="527"/>
      <c r="G42" s="527"/>
      <c r="H42" s="527"/>
      <c r="I42" s="527"/>
      <c r="J42" s="527"/>
      <c r="K42" s="527"/>
      <c r="L42" s="527"/>
      <c r="M42" s="527"/>
      <c r="N42" s="527"/>
      <c r="O42" s="527"/>
      <c r="P42" s="535">
        <v>1</v>
      </c>
      <c r="Q42" s="527"/>
      <c r="R42" s="2974"/>
      <c r="S42" s="2974">
        <v>4</v>
      </c>
      <c r="T42" s="527"/>
      <c r="U42" s="535">
        <v>2</v>
      </c>
      <c r="V42" s="527"/>
      <c r="W42" s="535">
        <v>1</v>
      </c>
      <c r="X42" s="527"/>
      <c r="Y42" s="527"/>
      <c r="Z42" s="527"/>
      <c r="AA42" s="527"/>
      <c r="AB42" s="527"/>
      <c r="AC42" s="527"/>
      <c r="AD42" s="527"/>
      <c r="AE42" s="527"/>
      <c r="AF42" s="527"/>
      <c r="AG42" s="527"/>
      <c r="AH42" s="527"/>
      <c r="AI42" s="527"/>
      <c r="AJ42" s="527"/>
      <c r="AK42" s="527"/>
      <c r="AL42" s="535">
        <v>1</v>
      </c>
      <c r="AM42" s="527"/>
      <c r="AN42" s="527"/>
      <c r="AO42" s="527"/>
      <c r="AP42" s="527"/>
      <c r="AQ42" s="527"/>
      <c r="AR42" s="527"/>
    </row>
    <row r="43" spans="1:44">
      <c r="A43" s="2973" t="s">
        <v>1413</v>
      </c>
      <c r="B43" s="535">
        <f t="shared" si="2"/>
        <v>10</v>
      </c>
      <c r="C43" s="527"/>
      <c r="D43" s="2974"/>
      <c r="E43" s="527"/>
      <c r="F43" s="527"/>
      <c r="G43" s="527"/>
      <c r="H43" s="527"/>
      <c r="I43" s="527"/>
      <c r="J43" s="527"/>
      <c r="K43" s="527"/>
      <c r="L43" s="527"/>
      <c r="M43" s="527"/>
      <c r="N43" s="535">
        <v>1</v>
      </c>
      <c r="O43" s="527"/>
      <c r="P43" s="527"/>
      <c r="Q43" s="527"/>
      <c r="R43" s="2974"/>
      <c r="S43" s="2974">
        <v>2</v>
      </c>
      <c r="T43" s="527"/>
      <c r="U43" s="527"/>
      <c r="V43" s="535">
        <v>1</v>
      </c>
      <c r="W43" s="527"/>
      <c r="X43" s="527"/>
      <c r="Y43" s="527"/>
      <c r="Z43" s="527"/>
      <c r="AA43" s="527"/>
      <c r="AB43" s="527"/>
      <c r="AC43" s="527"/>
      <c r="AD43" s="527"/>
      <c r="AE43" s="527"/>
      <c r="AF43" s="527"/>
      <c r="AG43" s="527"/>
      <c r="AH43" s="527"/>
      <c r="AI43" s="527"/>
      <c r="AJ43" s="527"/>
      <c r="AK43" s="535">
        <v>1</v>
      </c>
      <c r="AL43" s="535">
        <v>3</v>
      </c>
      <c r="AM43" s="527"/>
      <c r="AN43" s="535">
        <v>1</v>
      </c>
      <c r="AO43" s="527"/>
      <c r="AP43" s="527"/>
      <c r="AQ43" s="535">
        <v>1</v>
      </c>
      <c r="AR43" s="527"/>
    </row>
    <row r="44" spans="1:44">
      <c r="A44" s="2973" t="s">
        <v>1414</v>
      </c>
      <c r="B44" s="535">
        <f t="shared" si="2"/>
        <v>1</v>
      </c>
      <c r="C44" s="527"/>
      <c r="D44" s="2974"/>
      <c r="E44" s="527"/>
      <c r="F44" s="527"/>
      <c r="G44" s="527"/>
      <c r="H44" s="527"/>
      <c r="I44" s="527"/>
      <c r="J44" s="527"/>
      <c r="K44" s="527"/>
      <c r="L44" s="527"/>
      <c r="M44" s="527"/>
      <c r="N44" s="527"/>
      <c r="O44" s="527"/>
      <c r="P44" s="527"/>
      <c r="Q44" s="527"/>
      <c r="R44" s="2974"/>
      <c r="S44" s="2974"/>
      <c r="T44" s="527"/>
      <c r="U44" s="527"/>
      <c r="V44" s="535">
        <v>1</v>
      </c>
      <c r="W44" s="527"/>
      <c r="X44" s="527"/>
      <c r="Y44" s="527"/>
      <c r="Z44" s="527"/>
      <c r="AA44" s="527"/>
      <c r="AB44" s="527"/>
      <c r="AC44" s="527"/>
      <c r="AD44" s="527"/>
      <c r="AE44" s="527"/>
      <c r="AF44" s="527"/>
      <c r="AG44" s="527"/>
      <c r="AH44" s="527"/>
      <c r="AI44" s="527"/>
      <c r="AJ44" s="527"/>
      <c r="AK44" s="527"/>
      <c r="AL44" s="527"/>
      <c r="AM44" s="527"/>
      <c r="AN44" s="527"/>
      <c r="AO44" s="527"/>
      <c r="AP44" s="527"/>
      <c r="AQ44" s="527"/>
      <c r="AR44" s="527"/>
    </row>
    <row r="45" spans="1:44">
      <c r="A45" s="2973" t="s">
        <v>1415</v>
      </c>
      <c r="B45" s="535">
        <f t="shared" si="2"/>
        <v>17</v>
      </c>
      <c r="C45" s="527"/>
      <c r="D45" s="2974"/>
      <c r="E45" s="535">
        <v>1</v>
      </c>
      <c r="F45" s="527"/>
      <c r="G45" s="527"/>
      <c r="H45" s="535">
        <v>1</v>
      </c>
      <c r="I45" s="527"/>
      <c r="J45" s="527"/>
      <c r="K45" s="527"/>
      <c r="L45" s="535">
        <v>1</v>
      </c>
      <c r="M45" s="535">
        <v>1</v>
      </c>
      <c r="N45" s="527"/>
      <c r="O45" s="535">
        <v>1</v>
      </c>
      <c r="P45" s="527"/>
      <c r="Q45" s="527"/>
      <c r="R45" s="2974">
        <v>2</v>
      </c>
      <c r="S45" s="2974"/>
      <c r="T45" s="527"/>
      <c r="U45" s="535">
        <v>1</v>
      </c>
      <c r="V45" s="535">
        <v>3</v>
      </c>
      <c r="W45" s="527"/>
      <c r="X45" s="527"/>
      <c r="Y45" s="527"/>
      <c r="Z45" s="535">
        <v>1</v>
      </c>
      <c r="AA45" s="527"/>
      <c r="AB45" s="527"/>
      <c r="AC45" s="535">
        <v>1</v>
      </c>
      <c r="AD45" s="527"/>
      <c r="AE45" s="527"/>
      <c r="AF45" s="527"/>
      <c r="AG45" s="527"/>
      <c r="AH45" s="535">
        <v>1</v>
      </c>
      <c r="AI45" s="527"/>
      <c r="AJ45" s="527"/>
      <c r="AK45" s="527"/>
      <c r="AL45" s="527"/>
      <c r="AM45" s="535">
        <v>1</v>
      </c>
      <c r="AN45" s="535">
        <v>1</v>
      </c>
      <c r="AO45" s="527"/>
      <c r="AP45" s="535">
        <v>1</v>
      </c>
      <c r="AQ45" s="527"/>
      <c r="AR45" s="527"/>
    </row>
    <row r="46" spans="1:44">
      <c r="A46" s="2973" t="s">
        <v>1416</v>
      </c>
      <c r="B46" s="535">
        <f t="shared" si="2"/>
        <v>5</v>
      </c>
      <c r="C46" s="527"/>
      <c r="D46" s="2974"/>
      <c r="E46" s="527"/>
      <c r="F46" s="527"/>
      <c r="G46" s="527"/>
      <c r="H46" s="527"/>
      <c r="I46" s="535">
        <v>1</v>
      </c>
      <c r="J46" s="527"/>
      <c r="K46" s="527"/>
      <c r="L46" s="527"/>
      <c r="M46" s="527"/>
      <c r="N46" s="527"/>
      <c r="O46" s="527"/>
      <c r="P46" s="527"/>
      <c r="Q46" s="527"/>
      <c r="R46" s="2974"/>
      <c r="S46" s="2974">
        <v>1</v>
      </c>
      <c r="T46" s="527"/>
      <c r="U46" s="535">
        <v>2</v>
      </c>
      <c r="V46" s="527"/>
      <c r="W46" s="527"/>
      <c r="X46" s="527"/>
      <c r="Y46" s="527"/>
      <c r="Z46" s="527"/>
      <c r="AA46" s="527"/>
      <c r="AB46" s="527"/>
      <c r="AC46" s="527"/>
      <c r="AD46" s="527"/>
      <c r="AE46" s="527"/>
      <c r="AF46" s="527"/>
      <c r="AG46" s="527"/>
      <c r="AH46" s="527"/>
      <c r="AI46" s="527"/>
      <c r="AJ46" s="527"/>
      <c r="AK46" s="527"/>
      <c r="AL46" s="527"/>
      <c r="AM46" s="527"/>
      <c r="AN46" s="535">
        <v>1</v>
      </c>
      <c r="AO46" s="527"/>
      <c r="AP46" s="527"/>
      <c r="AQ46" s="527"/>
      <c r="AR46" s="527"/>
    </row>
    <row r="47" spans="1:44">
      <c r="A47" s="2973" t="s">
        <v>1417</v>
      </c>
      <c r="B47" s="535">
        <f t="shared" si="2"/>
        <v>17</v>
      </c>
      <c r="C47" s="535">
        <v>1</v>
      </c>
      <c r="D47" s="2974"/>
      <c r="E47" s="527"/>
      <c r="F47" s="527"/>
      <c r="G47" s="527"/>
      <c r="H47" s="535">
        <v>1</v>
      </c>
      <c r="I47" s="527"/>
      <c r="J47" s="527"/>
      <c r="K47" s="527"/>
      <c r="L47" s="527"/>
      <c r="M47" s="527"/>
      <c r="N47" s="527"/>
      <c r="O47" s="527"/>
      <c r="P47" s="527"/>
      <c r="Q47" s="527"/>
      <c r="R47" s="2974">
        <v>3</v>
      </c>
      <c r="S47" s="2974">
        <v>7</v>
      </c>
      <c r="T47" s="527"/>
      <c r="U47" s="527"/>
      <c r="V47" s="527"/>
      <c r="W47" s="535">
        <v>1</v>
      </c>
      <c r="X47" s="527"/>
      <c r="Y47" s="527"/>
      <c r="Z47" s="527"/>
      <c r="AA47" s="527"/>
      <c r="AB47" s="527"/>
      <c r="AC47" s="527"/>
      <c r="AD47" s="527"/>
      <c r="AE47" s="527"/>
      <c r="AF47" s="527"/>
      <c r="AG47" s="527"/>
      <c r="AH47" s="527"/>
      <c r="AI47" s="527"/>
      <c r="AJ47" s="527"/>
      <c r="AK47" s="527"/>
      <c r="AL47" s="535">
        <v>1</v>
      </c>
      <c r="AM47" s="527"/>
      <c r="AN47" s="535">
        <v>1</v>
      </c>
      <c r="AO47" s="527"/>
      <c r="AP47" s="527"/>
      <c r="AQ47" s="535">
        <v>2</v>
      </c>
      <c r="AR47" s="527"/>
    </row>
    <row r="48" spans="1:44">
      <c r="A48" s="2973" t="s">
        <v>1418</v>
      </c>
      <c r="B48" s="535">
        <f t="shared" si="2"/>
        <v>13</v>
      </c>
      <c r="C48" s="527"/>
      <c r="D48" s="527"/>
      <c r="E48" s="527"/>
      <c r="F48" s="527"/>
      <c r="G48" s="535">
        <v>1</v>
      </c>
      <c r="H48" s="527"/>
      <c r="I48" s="527"/>
      <c r="J48" s="527"/>
      <c r="K48" s="527"/>
      <c r="L48" s="527"/>
      <c r="M48" s="527"/>
      <c r="N48" s="527"/>
      <c r="O48" s="527"/>
      <c r="P48" s="527"/>
      <c r="Q48" s="527"/>
      <c r="R48" s="2975"/>
      <c r="S48" s="2975"/>
      <c r="T48" s="527"/>
      <c r="U48" s="527"/>
      <c r="V48" s="527"/>
      <c r="W48" s="527"/>
      <c r="X48" s="527"/>
      <c r="Y48" s="527"/>
      <c r="Z48" s="535">
        <v>1</v>
      </c>
      <c r="AA48" s="527"/>
      <c r="AB48" s="527"/>
      <c r="AC48" s="535">
        <v>2</v>
      </c>
      <c r="AD48" s="527"/>
      <c r="AE48" s="527"/>
      <c r="AF48" s="527"/>
      <c r="AG48" s="527"/>
      <c r="AH48" s="527"/>
      <c r="AI48" s="527"/>
      <c r="AJ48" s="527"/>
      <c r="AK48" s="535">
        <v>2</v>
      </c>
      <c r="AL48" s="535">
        <v>3</v>
      </c>
      <c r="AM48" s="527"/>
      <c r="AN48" s="527"/>
      <c r="AO48" s="527"/>
      <c r="AP48" s="535">
        <v>2</v>
      </c>
      <c r="AQ48" s="527"/>
      <c r="AR48" s="535">
        <v>2</v>
      </c>
    </row>
    <row r="49" spans="1:44" ht="5.0999999999999996" customHeight="1">
      <c r="A49" s="526"/>
      <c r="B49" s="526"/>
      <c r="C49" s="526"/>
      <c r="D49" s="526"/>
      <c r="E49" s="526"/>
      <c r="F49" s="526"/>
      <c r="G49" s="526"/>
      <c r="H49" s="526"/>
      <c r="I49" s="526"/>
      <c r="J49" s="526"/>
      <c r="K49" s="526"/>
      <c r="L49" s="526"/>
      <c r="M49" s="526"/>
      <c r="N49" s="526"/>
      <c r="O49" s="526"/>
      <c r="P49" s="526"/>
      <c r="Q49" s="526"/>
      <c r="R49" s="526"/>
      <c r="S49" s="526"/>
      <c r="T49" s="526"/>
      <c r="U49" s="526"/>
      <c r="V49" s="526"/>
      <c r="W49" s="526"/>
      <c r="X49" s="526"/>
      <c r="Y49" s="526"/>
      <c r="Z49" s="526"/>
      <c r="AA49" s="526"/>
      <c r="AB49" s="526"/>
      <c r="AC49" s="526"/>
      <c r="AD49" s="526"/>
      <c r="AE49" s="526"/>
      <c r="AF49" s="526"/>
      <c r="AG49" s="526"/>
      <c r="AH49" s="526"/>
      <c r="AI49" s="526"/>
      <c r="AJ49" s="526"/>
      <c r="AK49" s="526"/>
      <c r="AL49" s="526"/>
      <c r="AM49" s="526"/>
      <c r="AN49" s="526"/>
      <c r="AO49" s="526"/>
      <c r="AP49" s="526"/>
      <c r="AQ49" s="526"/>
      <c r="AR49" s="526"/>
    </row>
    <row r="50" spans="1:44">
      <c r="A50" s="2976" t="s">
        <v>1470</v>
      </c>
      <c r="B50" s="526"/>
      <c r="C50" s="526"/>
      <c r="D50" s="526"/>
      <c r="E50" s="526"/>
      <c r="F50" s="526"/>
      <c r="G50" s="526"/>
      <c r="H50" s="526"/>
      <c r="I50" s="526"/>
      <c r="J50" s="526"/>
      <c r="K50" s="526"/>
      <c r="L50" s="526"/>
      <c r="M50" s="526"/>
      <c r="N50" s="526"/>
      <c r="O50" s="526"/>
      <c r="P50" s="526"/>
      <c r="Q50" s="526"/>
      <c r="R50" s="526"/>
      <c r="S50" s="526"/>
      <c r="T50" s="526"/>
      <c r="U50" s="526"/>
      <c r="V50" s="526"/>
      <c r="W50" s="526"/>
      <c r="X50" s="526"/>
      <c r="Y50" s="526"/>
      <c r="Z50" s="526"/>
      <c r="AA50" s="526"/>
      <c r="AB50" s="526"/>
      <c r="AC50" s="526"/>
      <c r="AD50" s="526"/>
      <c r="AE50" s="526"/>
      <c r="AF50" s="526"/>
      <c r="AG50" s="526"/>
      <c r="AH50" s="526"/>
      <c r="AI50" s="526"/>
      <c r="AJ50" s="526"/>
      <c r="AK50" s="526"/>
      <c r="AL50" s="526"/>
      <c r="AM50" s="526"/>
      <c r="AN50" s="526"/>
      <c r="AO50" s="2976" t="s">
        <v>366</v>
      </c>
      <c r="AP50" s="526"/>
      <c r="AQ50" s="2976"/>
      <c r="AR50" s="526"/>
    </row>
    <row r="8187" spans="2:242" ht="9" hidden="1" customHeight="1">
      <c r="L8187" s="575"/>
      <c r="M8187" s="575"/>
      <c r="N8187" s="575"/>
      <c r="O8187" s="575"/>
      <c r="P8187" s="575"/>
      <c r="Q8187" s="576"/>
      <c r="R8187" s="576"/>
      <c r="S8187" s="576"/>
      <c r="T8187" s="576"/>
      <c r="U8187" s="576"/>
      <c r="V8187" s="576"/>
      <c r="W8187" s="576"/>
      <c r="X8187" s="576"/>
      <c r="Y8187" s="576"/>
      <c r="Z8187" s="576"/>
      <c r="AA8187" s="576"/>
      <c r="AB8187" s="576"/>
      <c r="AC8187" s="576"/>
      <c r="AD8187" s="576"/>
      <c r="AE8187" s="576"/>
      <c r="AF8187" s="576"/>
      <c r="AG8187" s="576"/>
      <c r="AH8187" s="576"/>
      <c r="AI8187" s="576"/>
      <c r="AJ8187" s="576"/>
      <c r="AK8187" s="576"/>
      <c r="AL8187" s="576"/>
      <c r="AM8187" s="576"/>
      <c r="AN8187" s="576"/>
      <c r="AO8187" s="576"/>
      <c r="AP8187" s="576"/>
      <c r="AQ8187" s="576"/>
      <c r="AR8187" s="576"/>
      <c r="AS8187" s="576"/>
      <c r="AT8187" s="576"/>
      <c r="AU8187" s="576"/>
      <c r="AV8187" s="576"/>
      <c r="AW8187" s="576"/>
      <c r="AX8187" s="576"/>
      <c r="AY8187" s="576"/>
      <c r="AZ8187" s="576"/>
      <c r="BA8187" s="576"/>
      <c r="BB8187" s="576"/>
      <c r="BC8187" s="576"/>
      <c r="BD8187" s="576"/>
      <c r="BE8187" s="576"/>
      <c r="BF8187" s="576"/>
      <c r="BG8187" s="576"/>
      <c r="BH8187" s="576"/>
      <c r="BI8187" s="576"/>
      <c r="BJ8187" s="576"/>
      <c r="BK8187" s="576"/>
      <c r="BL8187" s="576"/>
      <c r="BM8187" s="576"/>
      <c r="BN8187" s="576"/>
      <c r="BO8187" s="576"/>
      <c r="BP8187" s="576"/>
      <c r="BQ8187" s="576"/>
      <c r="BR8187" s="576"/>
      <c r="BS8187" s="576"/>
      <c r="BT8187" s="576"/>
      <c r="BU8187" s="576"/>
      <c r="BV8187" s="576"/>
      <c r="BW8187" s="576"/>
      <c r="BX8187" s="576"/>
      <c r="BY8187" s="576"/>
      <c r="BZ8187" s="576"/>
      <c r="CA8187" s="576"/>
      <c r="CB8187" s="576"/>
      <c r="CC8187" s="576"/>
      <c r="CD8187" s="576"/>
      <c r="CE8187" s="576"/>
      <c r="CF8187" s="576"/>
      <c r="CG8187" s="576"/>
      <c r="CH8187" s="576"/>
      <c r="CI8187" s="576"/>
      <c r="CJ8187" s="576"/>
      <c r="CK8187" s="576"/>
      <c r="CL8187" s="576"/>
      <c r="CM8187" s="576"/>
      <c r="CN8187" s="576"/>
      <c r="CO8187" s="576"/>
      <c r="CP8187" s="576"/>
      <c r="CQ8187" s="576"/>
      <c r="CR8187" s="576"/>
      <c r="CS8187" s="576"/>
      <c r="CT8187" s="576"/>
      <c r="CU8187" s="576"/>
      <c r="CV8187" s="576"/>
      <c r="CW8187" s="576"/>
      <c r="CX8187" s="576"/>
      <c r="CY8187" s="576"/>
      <c r="CZ8187" s="576"/>
      <c r="DA8187" s="576"/>
      <c r="DB8187" s="576"/>
      <c r="DC8187" s="576"/>
      <c r="DD8187" s="576"/>
      <c r="DE8187" s="576"/>
      <c r="DF8187" s="576"/>
      <c r="DG8187" s="576"/>
      <c r="DH8187" s="576"/>
      <c r="DI8187" s="576"/>
      <c r="DJ8187" s="576"/>
      <c r="DK8187" s="576"/>
      <c r="DL8187" s="576"/>
      <c r="DM8187" s="576"/>
      <c r="DN8187" s="576"/>
      <c r="DO8187" s="576"/>
      <c r="DP8187" s="576"/>
      <c r="DQ8187" s="576"/>
      <c r="DR8187" s="576"/>
      <c r="DS8187" s="576"/>
      <c r="DT8187" s="576"/>
      <c r="DU8187" s="576"/>
      <c r="DV8187" s="576"/>
      <c r="DW8187" s="576"/>
      <c r="DX8187" s="576"/>
      <c r="DY8187" s="576"/>
      <c r="DZ8187" s="576"/>
      <c r="EA8187" s="576"/>
      <c r="EB8187" s="576"/>
      <c r="EC8187" s="576"/>
      <c r="ED8187" s="576"/>
      <c r="EE8187" s="576"/>
      <c r="EF8187" s="576"/>
      <c r="EG8187" s="576"/>
      <c r="EH8187" s="576"/>
      <c r="EI8187" s="576"/>
      <c r="EJ8187" s="576"/>
      <c r="EK8187" s="576"/>
      <c r="EL8187" s="576"/>
      <c r="EM8187" s="576"/>
      <c r="EN8187" s="576"/>
      <c r="EO8187" s="576"/>
      <c r="EP8187" s="576"/>
      <c r="EQ8187" s="576"/>
      <c r="ER8187" s="576"/>
      <c r="ES8187" s="576"/>
      <c r="ET8187" s="576"/>
      <c r="EU8187" s="576"/>
      <c r="EV8187" s="576"/>
      <c r="EW8187" s="576"/>
      <c r="EX8187" s="576"/>
      <c r="EY8187" s="576"/>
      <c r="EZ8187" s="576"/>
      <c r="FA8187" s="576"/>
      <c r="FB8187" s="576"/>
      <c r="FC8187" s="576"/>
      <c r="FD8187" s="576"/>
      <c r="FE8187" s="576"/>
      <c r="FF8187" s="576"/>
      <c r="FG8187" s="576"/>
      <c r="FH8187" s="576"/>
      <c r="FI8187" s="576"/>
      <c r="FJ8187" s="576"/>
      <c r="FK8187" s="576"/>
      <c r="FL8187" s="576"/>
      <c r="FM8187" s="576"/>
      <c r="FN8187" s="576"/>
      <c r="FO8187" s="576"/>
      <c r="FP8187" s="576"/>
      <c r="FQ8187" s="576"/>
      <c r="FR8187" s="576"/>
      <c r="FS8187" s="576"/>
      <c r="FT8187" s="576"/>
      <c r="FU8187" s="576"/>
      <c r="FV8187" s="576"/>
      <c r="FW8187" s="576"/>
      <c r="FX8187" s="576"/>
      <c r="FY8187" s="574"/>
      <c r="FZ8187" s="574"/>
      <c r="GA8187" s="574"/>
      <c r="GB8187" s="574"/>
      <c r="GC8187" s="574"/>
      <c r="GD8187" s="574"/>
      <c r="GE8187" s="574"/>
      <c r="GF8187" s="574"/>
      <c r="GG8187" s="574"/>
      <c r="GH8187" s="574"/>
      <c r="GI8187" s="574"/>
      <c r="GJ8187" s="574"/>
      <c r="GK8187" s="574"/>
      <c r="GL8187" s="574"/>
      <c r="GM8187" s="574"/>
      <c r="GN8187" s="574"/>
      <c r="GO8187" s="574"/>
      <c r="GP8187" s="574"/>
      <c r="GQ8187" s="574"/>
      <c r="GR8187" s="574"/>
      <c r="GS8187" s="574"/>
      <c r="GT8187" s="574"/>
      <c r="GU8187" s="574"/>
      <c r="GV8187" s="574"/>
      <c r="GW8187" s="574"/>
      <c r="GX8187" s="574"/>
      <c r="GY8187" s="574"/>
      <c r="GZ8187" s="574"/>
      <c r="HA8187" s="574"/>
      <c r="HB8187" s="574"/>
      <c r="HC8187" s="574"/>
      <c r="HD8187" s="574"/>
      <c r="HE8187" s="574"/>
      <c r="HF8187" s="574"/>
      <c r="HG8187" s="574"/>
      <c r="HH8187" s="574"/>
      <c r="HI8187" s="574"/>
      <c r="HJ8187" s="574"/>
      <c r="HK8187" s="574"/>
      <c r="HL8187" s="574"/>
      <c r="HM8187" s="574"/>
      <c r="HN8187" s="574"/>
      <c r="HO8187" s="574"/>
      <c r="HP8187" s="574"/>
      <c r="HQ8187" s="574"/>
      <c r="HR8187" s="574"/>
      <c r="HS8187" s="574"/>
      <c r="HT8187" s="574"/>
      <c r="HU8187" s="574"/>
      <c r="HV8187" s="574"/>
      <c r="HW8187" s="574"/>
      <c r="HX8187" s="574"/>
      <c r="HY8187" s="574"/>
      <c r="HZ8187" s="574"/>
      <c r="IA8187" s="574"/>
      <c r="IB8187" s="574"/>
      <c r="IC8187" s="574"/>
      <c r="ID8187" s="574"/>
      <c r="IE8187" s="574"/>
      <c r="IF8187" s="574"/>
      <c r="IG8187" s="574"/>
      <c r="IH8187" s="574"/>
    </row>
    <row r="8191" spans="2:242" ht="9" hidden="1" customHeight="1">
      <c r="B8191" s="25"/>
      <c r="C8191" s="25"/>
      <c r="D8191" s="25"/>
      <c r="E8191" s="25"/>
      <c r="F8191" s="25"/>
      <c r="G8191" s="25"/>
      <c r="H8191" s="25"/>
      <c r="I8191" s="25"/>
      <c r="J8191" s="25"/>
      <c r="K8191" s="25"/>
      <c r="L8191" s="25"/>
      <c r="M8191" s="25"/>
      <c r="N8191" s="25"/>
      <c r="O8191" s="25"/>
      <c r="P8191" s="25"/>
      <c r="Q8191" s="25"/>
      <c r="R8191" s="25"/>
      <c r="S8191" s="25"/>
      <c r="T8191" s="25"/>
      <c r="U8191" s="25"/>
      <c r="V8191" s="25"/>
      <c r="W8191" s="25"/>
      <c r="X8191" s="25"/>
      <c r="Y8191" s="25"/>
      <c r="Z8191" s="25"/>
      <c r="AA8191" s="25"/>
      <c r="AB8191" s="25"/>
      <c r="AC8191" s="25"/>
      <c r="AD8191" s="25"/>
      <c r="AE8191" s="25"/>
      <c r="AF8191" s="25"/>
      <c r="AG8191" s="25"/>
      <c r="AH8191" s="25"/>
      <c r="AI8191" s="25"/>
      <c r="AJ8191" s="25"/>
      <c r="AK8191" s="25"/>
      <c r="AL8191" s="25"/>
      <c r="AM8191" s="25"/>
      <c r="AN8191" s="25"/>
      <c r="AO8191" s="25"/>
      <c r="AP8191" s="25"/>
      <c r="AQ8191" s="25"/>
      <c r="AR8191" s="25"/>
      <c r="AS8191" s="25"/>
      <c r="AT8191" s="25"/>
      <c r="AU8191" s="25"/>
      <c r="AV8191" s="25"/>
      <c r="AW8191" s="25"/>
      <c r="AX8191" s="25"/>
      <c r="AY8191" s="25"/>
      <c r="AZ8191" s="25"/>
      <c r="BA8191" s="25"/>
      <c r="BB8191" s="25"/>
      <c r="BC8191" s="25"/>
      <c r="BD8191" s="25"/>
      <c r="BE8191" s="25"/>
      <c r="BF8191" s="25"/>
      <c r="BG8191" s="25"/>
      <c r="BH8191" s="25"/>
      <c r="BI8191" s="25"/>
      <c r="BJ8191" s="25"/>
      <c r="BK8191" s="25"/>
      <c r="BL8191" s="25"/>
      <c r="BM8191" s="25"/>
      <c r="BN8191" s="25"/>
      <c r="BO8191" s="25"/>
      <c r="BP8191" s="25"/>
      <c r="BQ8191" s="25"/>
      <c r="BR8191" s="25"/>
      <c r="BS8191" s="25"/>
      <c r="BT8191" s="25"/>
      <c r="BU8191" s="25"/>
      <c r="BV8191" s="25"/>
      <c r="BW8191" s="25"/>
      <c r="BX8191" s="25"/>
      <c r="BY8191" s="25"/>
      <c r="BZ8191" s="25"/>
      <c r="CA8191" s="25"/>
      <c r="CB8191" s="25"/>
      <c r="CC8191" s="25"/>
      <c r="CD8191" s="25"/>
      <c r="CE8191" s="25"/>
      <c r="CF8191" s="25"/>
      <c r="CG8191" s="25"/>
      <c r="CH8191" s="25"/>
      <c r="CI8191" s="25"/>
      <c r="CJ8191" s="25"/>
      <c r="CK8191" s="25"/>
      <c r="CL8191" s="577"/>
      <c r="CM8191" s="577"/>
      <c r="CN8191" s="577"/>
      <c r="CO8191" s="577"/>
      <c r="CP8191" s="577"/>
      <c r="CQ8191" s="577"/>
      <c r="CR8191" s="577"/>
      <c r="CS8191" s="577"/>
      <c r="CT8191" s="577"/>
      <c r="CU8191" s="577"/>
      <c r="CV8191" s="577"/>
      <c r="CW8191" s="577"/>
      <c r="CX8191" s="577"/>
      <c r="CY8191" s="577"/>
      <c r="CZ8191" s="577"/>
      <c r="DA8191" s="577"/>
      <c r="DB8191" s="577"/>
      <c r="DC8191" s="577"/>
      <c r="DD8191" s="577"/>
      <c r="DE8191" s="577"/>
      <c r="DF8191" s="577"/>
      <c r="DG8191" s="577"/>
      <c r="DH8191" s="577"/>
      <c r="DI8191" s="577"/>
      <c r="DJ8191" s="577"/>
      <c r="DK8191" s="577"/>
      <c r="DL8191" s="577"/>
      <c r="DM8191" s="577"/>
      <c r="DN8191" s="577"/>
      <c r="DO8191" s="578"/>
      <c r="DP8191" s="578"/>
      <c r="DQ8191" s="578"/>
      <c r="DR8191" s="578"/>
      <c r="DS8191" s="578"/>
      <c r="DT8191" s="578"/>
      <c r="DU8191" s="578"/>
      <c r="DV8191" s="578"/>
      <c r="DW8191" s="578"/>
      <c r="DX8191" s="578"/>
      <c r="DY8191" s="578"/>
      <c r="DZ8191" s="578"/>
      <c r="EA8191" s="578"/>
      <c r="EB8191" s="578"/>
      <c r="EC8191" s="578"/>
      <c r="ED8191" s="578"/>
      <c r="EE8191" s="578"/>
      <c r="EF8191" s="578"/>
      <c r="EG8191" s="578"/>
      <c r="EH8191" s="578"/>
      <c r="EI8191" s="578"/>
      <c r="EJ8191" s="578"/>
      <c r="EK8191" s="578"/>
      <c r="EL8191" s="578"/>
      <c r="EM8191" s="578"/>
      <c r="EN8191" s="578"/>
      <c r="EO8191" s="578"/>
      <c r="EP8191" s="578"/>
      <c r="EQ8191" s="578"/>
      <c r="ER8191" s="578"/>
      <c r="ES8191" s="578"/>
      <c r="ET8191" s="578"/>
      <c r="EU8191" s="578"/>
      <c r="EV8191" s="578"/>
      <c r="EW8191" s="578"/>
      <c r="EX8191" s="578"/>
      <c r="EY8191" s="578"/>
      <c r="EZ8191" s="578"/>
      <c r="FA8191" s="578"/>
      <c r="FB8191" s="578"/>
      <c r="FC8191" s="578"/>
      <c r="FD8191" s="578"/>
      <c r="FE8191" s="578"/>
      <c r="FF8191" s="578"/>
      <c r="FG8191" s="578"/>
      <c r="FH8191" s="578"/>
      <c r="FI8191" s="578"/>
      <c r="FJ8191" s="578"/>
      <c r="FK8191" s="578"/>
      <c r="FL8191" s="578"/>
      <c r="FM8191" s="578"/>
      <c r="FN8191" s="578"/>
      <c r="FO8191" s="578"/>
      <c r="FP8191" s="578"/>
      <c r="FQ8191" s="578"/>
      <c r="FR8191" s="578"/>
      <c r="FS8191" s="578"/>
      <c r="FT8191" s="578"/>
      <c r="FU8191" s="578"/>
      <c r="FV8191" s="578"/>
      <c r="FW8191" s="578"/>
      <c r="FX8191" s="578"/>
      <c r="FY8191" s="578"/>
      <c r="FZ8191" s="578"/>
      <c r="GA8191" s="578"/>
      <c r="GB8191" s="578"/>
      <c r="GC8191" s="578"/>
      <c r="GD8191" s="578"/>
      <c r="GE8191" s="578"/>
      <c r="GF8191" s="578"/>
      <c r="GG8191" s="578"/>
      <c r="GH8191" s="578"/>
      <c r="GI8191" s="578"/>
      <c r="GJ8191" s="578"/>
      <c r="GK8191" s="578"/>
      <c r="GL8191" s="578"/>
      <c r="GM8191" s="578"/>
      <c r="GN8191" s="578"/>
      <c r="GO8191" s="578"/>
      <c r="GP8191" s="578"/>
      <c r="GQ8191" s="578"/>
      <c r="GR8191" s="578"/>
      <c r="GS8191" s="578"/>
      <c r="GT8191" s="578"/>
      <c r="GU8191" s="578"/>
      <c r="GV8191" s="578"/>
      <c r="GW8191" s="578"/>
      <c r="GX8191" s="578"/>
      <c r="GY8191" s="578"/>
      <c r="GZ8191" s="578"/>
      <c r="HA8191" s="578"/>
      <c r="HB8191" s="578"/>
      <c r="HC8191" s="578"/>
      <c r="HD8191" s="578"/>
      <c r="HE8191" s="578"/>
      <c r="HF8191" s="578"/>
      <c r="HG8191" s="578"/>
      <c r="HH8191" s="578"/>
      <c r="HI8191" s="578"/>
      <c r="HJ8191" s="578"/>
      <c r="HK8191" s="578"/>
      <c r="HL8191" s="578"/>
      <c r="HM8191" s="578"/>
      <c r="HN8191" s="578"/>
      <c r="HO8191" s="578"/>
      <c r="HP8191" s="578"/>
      <c r="HQ8191" s="578"/>
      <c r="HR8191" s="578"/>
      <c r="HS8191" s="578"/>
      <c r="HT8191" s="578"/>
      <c r="HU8191" s="578"/>
      <c r="HV8191" s="578"/>
      <c r="HW8191" s="578"/>
      <c r="HX8191" s="578"/>
      <c r="HY8191" s="578"/>
      <c r="HZ8191" s="578"/>
      <c r="IA8191" s="578"/>
      <c r="IB8191" s="578"/>
      <c r="IC8191" s="578"/>
      <c r="ID8191" s="578"/>
      <c r="IE8191" s="578"/>
      <c r="IF8191" s="578"/>
      <c r="IG8191" s="578"/>
      <c r="IH8191" s="578"/>
    </row>
    <row r="8192" spans="2:242" ht="255" customHeight="1"/>
  </sheetData>
  <sheetProtection password="CA55" sheet="1" objects="1" scenarios="1"/>
  <phoneticPr fontId="9" type="noConversion"/>
  <pageMargins left="0.31496062992125984" right="0.2" top="0.78740157480314965" bottom="0.13" header="0.23" footer="0"/>
  <pageSetup paperSize="258" scale="73" orientation="landscape" r:id="rId1"/>
  <headerFooter alignWithMargins="0"/>
  <rowBreaks count="3" manualBreakCount="3">
    <brk id="8186" max="65535" man="1"/>
    <brk id="8190" max="65535" man="1"/>
    <brk id="8191" max="6553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AJ49"/>
  <sheetViews>
    <sheetView showGridLines="0" workbookViewId="0">
      <selection sqref="A1:IV65536"/>
    </sheetView>
  </sheetViews>
  <sheetFormatPr baseColWidth="10" defaultColWidth="12.3984375" defaultRowHeight="10.5"/>
  <cols>
    <col min="1" max="1" width="17.59765625" style="580" customWidth="1"/>
    <col min="2" max="36" width="4" style="580" customWidth="1"/>
    <col min="37" max="16384" width="12.3984375" style="580"/>
  </cols>
  <sheetData>
    <row r="1" spans="1:36" ht="9.9499999999999993" customHeight="1">
      <c r="A1" s="579" t="s">
        <v>298</v>
      </c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581"/>
      <c r="X1" s="581"/>
      <c r="Y1" s="581"/>
      <c r="Z1" s="581"/>
      <c r="AA1" s="581"/>
      <c r="AB1" s="581"/>
      <c r="AC1" s="581"/>
      <c r="AD1" s="581"/>
      <c r="AE1" s="581"/>
      <c r="AF1" s="581"/>
      <c r="AG1" s="581"/>
      <c r="AH1" s="581"/>
      <c r="AI1" s="582"/>
    </row>
    <row r="2" spans="1:36" ht="6" customHeight="1">
      <c r="A2" s="583"/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  <c r="O2" s="581"/>
      <c r="P2" s="581"/>
      <c r="Q2" s="581"/>
      <c r="R2" s="581"/>
      <c r="S2" s="581"/>
      <c r="T2" s="581"/>
      <c r="U2" s="581"/>
      <c r="V2" s="581"/>
      <c r="W2" s="581"/>
      <c r="X2" s="581"/>
      <c r="Y2" s="581"/>
      <c r="Z2" s="581"/>
      <c r="AA2" s="581"/>
      <c r="AB2" s="581"/>
      <c r="AC2" s="581"/>
      <c r="AD2" s="581"/>
      <c r="AE2" s="581"/>
      <c r="AF2" s="581"/>
      <c r="AG2" s="581"/>
      <c r="AH2" s="581"/>
      <c r="AI2" s="582"/>
    </row>
    <row r="3" spans="1:36">
      <c r="A3" s="579" t="s">
        <v>1471</v>
      </c>
      <c r="C3" s="581"/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581"/>
      <c r="Q3" s="581"/>
      <c r="R3" s="581"/>
      <c r="S3" s="581"/>
      <c r="T3" s="581"/>
      <c r="U3" s="581"/>
      <c r="V3" s="581"/>
      <c r="W3" s="581"/>
      <c r="X3" s="581"/>
      <c r="Y3" s="581"/>
      <c r="Z3" s="581"/>
      <c r="AA3" s="581"/>
      <c r="AB3" s="581"/>
      <c r="AC3" s="581"/>
      <c r="AD3" s="581"/>
      <c r="AE3" s="581"/>
      <c r="AF3" s="581"/>
      <c r="AG3" s="581"/>
      <c r="AH3" s="581"/>
      <c r="AI3" s="582"/>
    </row>
    <row r="4" spans="1:36">
      <c r="A4" s="579" t="s">
        <v>1472</v>
      </c>
      <c r="C4" s="581"/>
      <c r="D4" s="584" t="s">
        <v>380</v>
      </c>
      <c r="E4" s="581"/>
      <c r="F4" s="581"/>
      <c r="G4" s="581"/>
      <c r="H4" s="581"/>
      <c r="I4" s="581"/>
      <c r="J4" s="581"/>
      <c r="K4" s="581"/>
      <c r="L4" s="581"/>
      <c r="M4" s="581"/>
      <c r="N4" s="581"/>
      <c r="O4" s="581"/>
      <c r="P4" s="581"/>
      <c r="Q4" s="581"/>
      <c r="R4" s="581"/>
      <c r="S4" s="581"/>
      <c r="T4" s="581"/>
      <c r="U4" s="581"/>
      <c r="V4" s="581"/>
      <c r="W4" s="581"/>
      <c r="X4" s="581"/>
      <c r="Y4" s="581"/>
      <c r="Z4" s="581"/>
      <c r="AA4" s="581"/>
      <c r="AB4" s="581"/>
      <c r="AC4" s="581"/>
      <c r="AD4" s="581"/>
      <c r="AE4" s="581"/>
      <c r="AF4" s="581"/>
      <c r="AG4" s="581"/>
      <c r="AH4" s="581"/>
      <c r="AI4" s="582"/>
    </row>
    <row r="5" spans="1:36" ht="9" customHeight="1">
      <c r="A5" s="583"/>
      <c r="C5" s="581"/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581"/>
      <c r="P5" s="581"/>
      <c r="Q5" s="581"/>
      <c r="R5" s="581"/>
      <c r="S5" s="581"/>
      <c r="T5" s="581"/>
      <c r="U5" s="581"/>
      <c r="V5" s="581"/>
      <c r="W5" s="581"/>
      <c r="X5" s="581"/>
      <c r="Y5" s="581"/>
      <c r="Z5" s="581"/>
      <c r="AA5" s="581"/>
      <c r="AB5" s="581"/>
      <c r="AC5" s="581"/>
      <c r="AD5" s="581"/>
      <c r="AE5" s="581"/>
      <c r="AF5" s="581"/>
      <c r="AG5" s="581"/>
      <c r="AH5" s="581"/>
      <c r="AI5" s="582"/>
    </row>
    <row r="6" spans="1:36" ht="9.9499999999999993" customHeight="1">
      <c r="A6" s="585" t="s">
        <v>380</v>
      </c>
      <c r="B6" s="586" t="s">
        <v>383</v>
      </c>
      <c r="C6" s="587" t="s">
        <v>1473</v>
      </c>
      <c r="D6" s="588"/>
      <c r="E6" s="587" t="s">
        <v>1474</v>
      </c>
      <c r="F6" s="588"/>
      <c r="G6" s="587" t="s">
        <v>1475</v>
      </c>
      <c r="H6" s="588"/>
      <c r="I6" s="587" t="s">
        <v>1476</v>
      </c>
      <c r="J6" s="588"/>
      <c r="K6" s="587" t="s">
        <v>1477</v>
      </c>
      <c r="L6" s="588"/>
      <c r="M6" s="587" t="s">
        <v>1478</v>
      </c>
      <c r="N6" s="588"/>
      <c r="O6" s="587" t="s">
        <v>1479</v>
      </c>
      <c r="P6" s="588"/>
      <c r="Q6" s="587" t="s">
        <v>1480</v>
      </c>
      <c r="R6" s="588"/>
      <c r="S6" s="587" t="s">
        <v>1481</v>
      </c>
      <c r="T6" s="588"/>
      <c r="U6" s="587" t="s">
        <v>1482</v>
      </c>
      <c r="V6" s="588"/>
      <c r="W6" s="587" t="s">
        <v>1483</v>
      </c>
      <c r="X6" s="588"/>
      <c r="Y6" s="587" t="s">
        <v>1484</v>
      </c>
      <c r="Z6" s="588"/>
      <c r="AA6" s="587" t="s">
        <v>1485</v>
      </c>
      <c r="AB6" s="588"/>
      <c r="AC6" s="587" t="s">
        <v>1486</v>
      </c>
      <c r="AD6" s="588"/>
      <c r="AE6" s="587" t="s">
        <v>1487</v>
      </c>
      <c r="AF6" s="588"/>
      <c r="AG6" s="587" t="s">
        <v>1488</v>
      </c>
      <c r="AH6" s="588"/>
      <c r="AI6" s="587" t="s">
        <v>1489</v>
      </c>
      <c r="AJ6" s="588"/>
    </row>
    <row r="7" spans="1:36" ht="8.1" customHeight="1">
      <c r="A7" s="589"/>
      <c r="B7" s="590" t="s">
        <v>1348</v>
      </c>
      <c r="C7" s="591" t="s">
        <v>1490</v>
      </c>
      <c r="D7" s="592"/>
      <c r="E7" s="593" t="s">
        <v>1491</v>
      </c>
      <c r="F7" s="592"/>
      <c r="G7" s="593" t="s">
        <v>1492</v>
      </c>
      <c r="H7" s="592"/>
      <c r="I7" s="593" t="s">
        <v>1493</v>
      </c>
      <c r="J7" s="592"/>
      <c r="K7" s="593" t="s">
        <v>1494</v>
      </c>
      <c r="L7" s="592"/>
      <c r="M7" s="593" t="s">
        <v>1495</v>
      </c>
      <c r="N7" s="592"/>
      <c r="O7" s="593" t="s">
        <v>1496</v>
      </c>
      <c r="P7" s="592"/>
      <c r="Q7" s="593" t="s">
        <v>1497</v>
      </c>
      <c r="R7" s="592"/>
      <c r="S7" s="593" t="s">
        <v>1498</v>
      </c>
      <c r="T7" s="592"/>
      <c r="U7" s="593" t="s">
        <v>1499</v>
      </c>
      <c r="V7" s="592"/>
      <c r="W7" s="593" t="s">
        <v>1500</v>
      </c>
      <c r="X7" s="592"/>
      <c r="Y7" s="593" t="s">
        <v>1501</v>
      </c>
      <c r="Z7" s="592"/>
      <c r="AA7" s="593" t="s">
        <v>1502</v>
      </c>
      <c r="AB7" s="592"/>
      <c r="AC7" s="593" t="s">
        <v>1503</v>
      </c>
      <c r="AD7" s="594"/>
      <c r="AE7" s="593" t="s">
        <v>1504</v>
      </c>
      <c r="AF7" s="592"/>
      <c r="AG7" s="593" t="s">
        <v>1503</v>
      </c>
      <c r="AH7" s="592"/>
      <c r="AI7" s="595" t="s">
        <v>1505</v>
      </c>
      <c r="AJ7" s="594"/>
    </row>
    <row r="8" spans="1:36" ht="9" customHeight="1">
      <c r="A8" s="596" t="s">
        <v>1506</v>
      </c>
      <c r="B8" s="597" t="s">
        <v>1455</v>
      </c>
      <c r="C8" s="598"/>
      <c r="D8" s="592"/>
      <c r="E8" s="593" t="s">
        <v>1507</v>
      </c>
      <c r="F8" s="592"/>
      <c r="G8" s="599"/>
      <c r="H8" s="592"/>
      <c r="I8" s="599"/>
      <c r="J8" s="592"/>
      <c r="K8" s="599"/>
      <c r="L8" s="592"/>
      <c r="M8" s="599"/>
      <c r="N8" s="592"/>
      <c r="O8" s="593" t="s">
        <v>1508</v>
      </c>
      <c r="P8" s="592"/>
      <c r="Q8" s="593" t="s">
        <v>1509</v>
      </c>
      <c r="R8" s="592"/>
      <c r="S8" s="599"/>
      <c r="T8" s="592"/>
      <c r="U8" s="593" t="s">
        <v>1510</v>
      </c>
      <c r="V8" s="592"/>
      <c r="W8" s="599"/>
      <c r="X8" s="592"/>
      <c r="Y8" s="599"/>
      <c r="Z8" s="592"/>
      <c r="AA8" s="599"/>
      <c r="AB8" s="592"/>
      <c r="AC8" s="599"/>
      <c r="AD8" s="592"/>
      <c r="AE8" s="593" t="s">
        <v>1511</v>
      </c>
      <c r="AF8" s="592"/>
      <c r="AG8" s="599"/>
      <c r="AH8" s="592"/>
      <c r="AI8" s="600"/>
      <c r="AJ8" s="601"/>
    </row>
    <row r="9" spans="1:36" ht="9" customHeight="1">
      <c r="A9" s="589"/>
      <c r="B9" s="602"/>
      <c r="C9" s="591" t="s">
        <v>1382</v>
      </c>
      <c r="D9" s="603" t="s">
        <v>1512</v>
      </c>
      <c r="E9" s="593" t="s">
        <v>1382</v>
      </c>
      <c r="F9" s="603" t="s">
        <v>1512</v>
      </c>
      <c r="G9" s="593" t="s">
        <v>1382</v>
      </c>
      <c r="H9" s="603" t="s">
        <v>1512</v>
      </c>
      <c r="I9" s="593" t="s">
        <v>1382</v>
      </c>
      <c r="J9" s="603" t="s">
        <v>1512</v>
      </c>
      <c r="K9" s="593" t="s">
        <v>1513</v>
      </c>
      <c r="L9" s="603" t="s">
        <v>1512</v>
      </c>
      <c r="M9" s="593" t="s">
        <v>1382</v>
      </c>
      <c r="N9" s="603" t="s">
        <v>1512</v>
      </c>
      <c r="O9" s="593" t="s">
        <v>1382</v>
      </c>
      <c r="P9" s="603" t="s">
        <v>1512</v>
      </c>
      <c r="Q9" s="593" t="s">
        <v>1382</v>
      </c>
      <c r="R9" s="603" t="s">
        <v>1512</v>
      </c>
      <c r="S9" s="593" t="s">
        <v>1382</v>
      </c>
      <c r="T9" s="603" t="s">
        <v>1512</v>
      </c>
      <c r="U9" s="593" t="s">
        <v>1382</v>
      </c>
      <c r="V9" s="603" t="s">
        <v>1512</v>
      </c>
      <c r="W9" s="593" t="s">
        <v>1382</v>
      </c>
      <c r="X9" s="603" t="s">
        <v>1512</v>
      </c>
      <c r="Y9" s="593" t="s">
        <v>1382</v>
      </c>
      <c r="Z9" s="603" t="s">
        <v>1512</v>
      </c>
      <c r="AA9" s="593" t="s">
        <v>1382</v>
      </c>
      <c r="AB9" s="603" t="s">
        <v>1512</v>
      </c>
      <c r="AC9" s="593" t="s">
        <v>1382</v>
      </c>
      <c r="AD9" s="603" t="s">
        <v>1512</v>
      </c>
      <c r="AE9" s="593" t="s">
        <v>1382</v>
      </c>
      <c r="AF9" s="603" t="s">
        <v>1512</v>
      </c>
      <c r="AG9" s="593" t="s">
        <v>1382</v>
      </c>
      <c r="AH9" s="603" t="s">
        <v>1512</v>
      </c>
      <c r="AI9" s="604" t="s">
        <v>1382</v>
      </c>
      <c r="AJ9" s="605" t="s">
        <v>1512</v>
      </c>
    </row>
    <row r="10" spans="1:36" ht="5.0999999999999996" customHeight="1">
      <c r="A10" s="606"/>
      <c r="B10" s="607"/>
      <c r="C10" s="608" t="s">
        <v>380</v>
      </c>
      <c r="D10" s="609"/>
      <c r="E10" s="610"/>
      <c r="F10" s="611"/>
      <c r="G10" s="612"/>
      <c r="H10" s="609"/>
      <c r="I10" s="612"/>
      <c r="J10" s="609"/>
      <c r="K10" s="612"/>
      <c r="L10" s="609"/>
      <c r="M10" s="612"/>
      <c r="N10" s="609"/>
      <c r="O10" s="612"/>
      <c r="P10" s="609"/>
      <c r="Q10" s="612"/>
      <c r="R10" s="609"/>
      <c r="S10" s="612"/>
      <c r="T10" s="609"/>
      <c r="U10" s="612"/>
      <c r="V10" s="609"/>
      <c r="W10" s="612"/>
      <c r="X10" s="609"/>
      <c r="Y10" s="612"/>
      <c r="Z10" s="609"/>
      <c r="AA10" s="612"/>
      <c r="AB10" s="609"/>
      <c r="AC10" s="612"/>
      <c r="AD10" s="609"/>
      <c r="AE10" s="612"/>
      <c r="AF10" s="609"/>
      <c r="AG10" s="612"/>
      <c r="AH10" s="609"/>
      <c r="AI10" s="613"/>
      <c r="AJ10" s="614"/>
    </row>
    <row r="11" spans="1:36">
      <c r="A11" s="615" t="s">
        <v>1514</v>
      </c>
      <c r="B11" s="616">
        <f>SUM(D11:AJ11)</f>
        <v>12377</v>
      </c>
      <c r="C11" s="617"/>
      <c r="D11" s="618">
        <f>SUM(C13+D13)</f>
        <v>3350</v>
      </c>
      <c r="E11" s="619"/>
      <c r="F11" s="618">
        <f>SUM(E13+F13)</f>
        <v>789</v>
      </c>
      <c r="G11" s="619"/>
      <c r="H11" s="618">
        <f>SUM(G13+H13)</f>
        <v>971</v>
      </c>
      <c r="I11" s="619"/>
      <c r="J11" s="618">
        <f>SUM(I13+J13)</f>
        <v>841</v>
      </c>
      <c r="K11" s="619"/>
      <c r="L11" s="618">
        <f>SUM(K13+L13)</f>
        <v>1163</v>
      </c>
      <c r="M11" s="619"/>
      <c r="N11" s="618">
        <f>SUM(M13+N13)</f>
        <v>350</v>
      </c>
      <c r="O11" s="619"/>
      <c r="P11" s="618">
        <f>SUM(O13+P13)</f>
        <v>502</v>
      </c>
      <c r="Q11" s="619"/>
      <c r="R11" s="618">
        <f>SUM(Q13+R13)</f>
        <v>316</v>
      </c>
      <c r="S11" s="619"/>
      <c r="T11" s="618">
        <f>SUM(S13+T13)</f>
        <v>320</v>
      </c>
      <c r="U11" s="619"/>
      <c r="V11" s="618">
        <f>SUM(U13+V13)</f>
        <v>293</v>
      </c>
      <c r="W11" s="619"/>
      <c r="X11" s="618">
        <f>SUM(W13+X13)</f>
        <v>454</v>
      </c>
      <c r="Y11" s="619"/>
      <c r="Z11" s="618">
        <f>SUM(Y13+Z13)</f>
        <v>207</v>
      </c>
      <c r="AA11" s="619"/>
      <c r="AB11" s="618">
        <f>SUM(AA13+AB13)</f>
        <v>1748</v>
      </c>
      <c r="AC11" s="619"/>
      <c r="AD11" s="618">
        <f>SUM(AC13+AD13)</f>
        <v>766</v>
      </c>
      <c r="AE11" s="619"/>
      <c r="AF11" s="618">
        <f>SUM(AE13+AF13)</f>
        <v>63</v>
      </c>
      <c r="AG11" s="619"/>
      <c r="AH11" s="618">
        <f>SUM(AG13+AH13)</f>
        <v>115</v>
      </c>
      <c r="AI11" s="619"/>
      <c r="AJ11" s="618">
        <f>SUM(AI13+AJ13)</f>
        <v>129</v>
      </c>
    </row>
    <row r="12" spans="1:36" ht="5.0999999999999996" customHeight="1">
      <c r="A12" s="620"/>
      <c r="B12" s="621"/>
      <c r="C12" s="617"/>
      <c r="D12" s="622"/>
      <c r="E12" s="623"/>
      <c r="F12" s="622"/>
      <c r="G12" s="623"/>
      <c r="H12" s="622"/>
      <c r="I12" s="623"/>
      <c r="J12" s="622"/>
      <c r="K12" s="623"/>
      <c r="L12" s="622"/>
      <c r="M12" s="623"/>
      <c r="N12" s="622"/>
      <c r="O12" s="623"/>
      <c r="P12" s="622"/>
      <c r="Q12" s="623"/>
      <c r="R12" s="622"/>
      <c r="S12" s="623"/>
      <c r="T12" s="622"/>
      <c r="U12" s="623"/>
      <c r="V12" s="622"/>
      <c r="W12" s="623"/>
      <c r="X12" s="622"/>
      <c r="Y12" s="623"/>
      <c r="Z12" s="622"/>
      <c r="AA12" s="623"/>
      <c r="AB12" s="622"/>
      <c r="AC12" s="623"/>
      <c r="AD12" s="622"/>
      <c r="AE12" s="623"/>
      <c r="AF12" s="622"/>
      <c r="AG12" s="623"/>
      <c r="AH12" s="622"/>
      <c r="AI12" s="619"/>
      <c r="AJ12" s="624"/>
    </row>
    <row r="13" spans="1:36">
      <c r="A13" s="625" t="s">
        <v>1385</v>
      </c>
      <c r="B13" s="616">
        <f t="shared" ref="B13:AF13" si="0">SUM(B15:B47)</f>
        <v>12377</v>
      </c>
      <c r="C13" s="626">
        <f t="shared" si="0"/>
        <v>1443</v>
      </c>
      <c r="D13" s="618">
        <f t="shared" si="0"/>
        <v>1907</v>
      </c>
      <c r="E13" s="627">
        <f t="shared" si="0"/>
        <v>314</v>
      </c>
      <c r="F13" s="618">
        <f t="shared" si="0"/>
        <v>475</v>
      </c>
      <c r="G13" s="627">
        <f t="shared" si="0"/>
        <v>411</v>
      </c>
      <c r="H13" s="618">
        <f t="shared" si="0"/>
        <v>560</v>
      </c>
      <c r="I13" s="627">
        <f t="shared" si="0"/>
        <v>375</v>
      </c>
      <c r="J13" s="618">
        <f t="shared" si="0"/>
        <v>466</v>
      </c>
      <c r="K13" s="627">
        <f t="shared" si="0"/>
        <v>457</v>
      </c>
      <c r="L13" s="618">
        <f t="shared" si="0"/>
        <v>706</v>
      </c>
      <c r="M13" s="627">
        <f t="shared" si="0"/>
        <v>161</v>
      </c>
      <c r="N13" s="618">
        <f t="shared" si="0"/>
        <v>189</v>
      </c>
      <c r="O13" s="627">
        <f t="shared" si="0"/>
        <v>211</v>
      </c>
      <c r="P13" s="618">
        <f t="shared" si="0"/>
        <v>291</v>
      </c>
      <c r="Q13" s="627">
        <f t="shared" si="0"/>
        <v>130</v>
      </c>
      <c r="R13" s="618">
        <f t="shared" si="0"/>
        <v>186</v>
      </c>
      <c r="S13" s="627">
        <f t="shared" si="0"/>
        <v>133</v>
      </c>
      <c r="T13" s="618">
        <f t="shared" si="0"/>
        <v>187</v>
      </c>
      <c r="U13" s="627">
        <f t="shared" si="0"/>
        <v>127</v>
      </c>
      <c r="V13" s="618">
        <f t="shared" si="0"/>
        <v>166</v>
      </c>
      <c r="W13" s="627">
        <f t="shared" si="0"/>
        <v>179</v>
      </c>
      <c r="X13" s="618">
        <f t="shared" si="0"/>
        <v>275</v>
      </c>
      <c r="Y13" s="627">
        <f t="shared" si="0"/>
        <v>102</v>
      </c>
      <c r="Z13" s="618">
        <f t="shared" si="0"/>
        <v>105</v>
      </c>
      <c r="AA13" s="628">
        <f t="shared" si="0"/>
        <v>717</v>
      </c>
      <c r="AB13" s="629">
        <f t="shared" si="0"/>
        <v>1031</v>
      </c>
      <c r="AC13" s="627">
        <f t="shared" si="0"/>
        <v>353</v>
      </c>
      <c r="AD13" s="618">
        <f t="shared" si="0"/>
        <v>413</v>
      </c>
      <c r="AE13" s="627">
        <f t="shared" si="0"/>
        <v>33</v>
      </c>
      <c r="AF13" s="618">
        <f t="shared" si="0"/>
        <v>30</v>
      </c>
      <c r="AG13" s="619"/>
      <c r="AH13" s="618">
        <f>SUM(AH15:AH47)</f>
        <v>115</v>
      </c>
      <c r="AI13" s="627">
        <f>SUM(AI15:AI47)</f>
        <v>74</v>
      </c>
      <c r="AJ13" s="618">
        <f>SUM(AJ15:AJ47)</f>
        <v>55</v>
      </c>
    </row>
    <row r="14" spans="1:36" ht="6" customHeight="1">
      <c r="A14" s="630"/>
      <c r="B14" s="631"/>
      <c r="C14" s="617"/>
      <c r="D14" s="622"/>
      <c r="E14" s="623"/>
      <c r="F14" s="622"/>
      <c r="G14" s="623"/>
      <c r="H14" s="622"/>
      <c r="I14" s="623"/>
      <c r="J14" s="622"/>
      <c r="K14" s="623"/>
      <c r="L14" s="622"/>
      <c r="M14" s="623"/>
      <c r="N14" s="622"/>
      <c r="O14" s="623"/>
      <c r="P14" s="622"/>
      <c r="Q14" s="623"/>
      <c r="R14" s="622"/>
      <c r="S14" s="623"/>
      <c r="T14" s="622"/>
      <c r="U14" s="623"/>
      <c r="V14" s="622"/>
      <c r="W14" s="623"/>
      <c r="X14" s="622"/>
      <c r="Y14" s="623"/>
      <c r="Z14" s="622"/>
      <c r="AA14" s="623"/>
      <c r="AB14" s="622"/>
      <c r="AC14" s="623"/>
      <c r="AD14" s="622"/>
      <c r="AE14" s="623"/>
      <c r="AF14" s="622"/>
      <c r="AG14" s="623"/>
      <c r="AH14" s="622"/>
      <c r="AI14" s="613"/>
      <c r="AJ14" s="614"/>
    </row>
    <row r="15" spans="1:36" ht="9" customHeight="1">
      <c r="A15" s="632" t="s">
        <v>1386</v>
      </c>
      <c r="B15" s="633">
        <f t="shared" ref="B15:B47" si="1">SUM(C15:AJ15)</f>
        <v>14</v>
      </c>
      <c r="C15" s="634">
        <v>1</v>
      </c>
      <c r="D15" s="635">
        <v>1</v>
      </c>
      <c r="E15" s="636">
        <v>6</v>
      </c>
      <c r="F15" s="635">
        <v>4</v>
      </c>
      <c r="G15" s="637"/>
      <c r="H15" s="638"/>
      <c r="I15" s="637"/>
      <c r="J15" s="638"/>
      <c r="K15" s="637"/>
      <c r="L15" s="638"/>
      <c r="M15" s="634">
        <v>1</v>
      </c>
      <c r="N15" s="638"/>
      <c r="O15" s="637"/>
      <c r="P15" s="638"/>
      <c r="Q15" s="637"/>
      <c r="R15" s="638"/>
      <c r="S15" s="637"/>
      <c r="T15" s="638"/>
      <c r="U15" s="637"/>
      <c r="V15" s="638"/>
      <c r="W15" s="637"/>
      <c r="X15" s="638"/>
      <c r="Y15" s="637"/>
      <c r="Z15" s="638"/>
      <c r="AA15" s="637"/>
      <c r="AB15" s="638"/>
      <c r="AC15" s="637"/>
      <c r="AD15" s="638"/>
      <c r="AE15" s="637"/>
      <c r="AF15" s="638"/>
      <c r="AG15" s="637"/>
      <c r="AH15" s="638"/>
      <c r="AI15" s="639">
        <v>1</v>
      </c>
      <c r="AJ15" s="640"/>
    </row>
    <row r="16" spans="1:36">
      <c r="A16" s="632" t="s">
        <v>1387</v>
      </c>
      <c r="B16" s="633">
        <f t="shared" si="1"/>
        <v>73</v>
      </c>
      <c r="C16" s="634">
        <v>13</v>
      </c>
      <c r="D16" s="635">
        <v>8</v>
      </c>
      <c r="E16" s="636"/>
      <c r="F16" s="635"/>
      <c r="G16" s="634">
        <v>1</v>
      </c>
      <c r="H16" s="633">
        <v>6</v>
      </c>
      <c r="I16" s="637"/>
      <c r="J16" s="638"/>
      <c r="K16" s="634">
        <v>1</v>
      </c>
      <c r="L16" s="633">
        <v>3</v>
      </c>
      <c r="M16" s="637"/>
      <c r="N16" s="633">
        <v>1</v>
      </c>
      <c r="O16" s="634">
        <v>4</v>
      </c>
      <c r="P16" s="633">
        <v>2</v>
      </c>
      <c r="Q16" s="637"/>
      <c r="R16" s="633">
        <v>2</v>
      </c>
      <c r="S16" s="634">
        <v>2</v>
      </c>
      <c r="T16" s="633">
        <v>1</v>
      </c>
      <c r="U16" s="637"/>
      <c r="V16" s="638"/>
      <c r="W16" s="634">
        <v>3</v>
      </c>
      <c r="X16" s="633">
        <v>7</v>
      </c>
      <c r="Y16" s="637"/>
      <c r="Z16" s="633">
        <v>1</v>
      </c>
      <c r="AA16" s="634">
        <v>6</v>
      </c>
      <c r="AB16" s="633">
        <v>6</v>
      </c>
      <c r="AC16" s="634">
        <v>1</v>
      </c>
      <c r="AD16" s="633">
        <v>2</v>
      </c>
      <c r="AE16" s="637"/>
      <c r="AF16" s="633">
        <v>2</v>
      </c>
      <c r="AG16" s="637"/>
      <c r="AH16" s="638"/>
      <c r="AI16" s="639">
        <v>1</v>
      </c>
      <c r="AJ16" s="640"/>
    </row>
    <row r="17" spans="1:36">
      <c r="A17" s="632" t="s">
        <v>1388</v>
      </c>
      <c r="B17" s="633">
        <f t="shared" si="1"/>
        <v>29</v>
      </c>
      <c r="C17" s="634">
        <v>3</v>
      </c>
      <c r="D17" s="635">
        <v>8</v>
      </c>
      <c r="E17" s="636"/>
      <c r="F17" s="635"/>
      <c r="G17" s="637"/>
      <c r="H17" s="638"/>
      <c r="I17" s="634">
        <v>8</v>
      </c>
      <c r="J17" s="638"/>
      <c r="K17" s="637"/>
      <c r="L17" s="633">
        <v>1</v>
      </c>
      <c r="M17" s="634">
        <v>2</v>
      </c>
      <c r="N17" s="633">
        <v>1</v>
      </c>
      <c r="O17" s="637"/>
      <c r="P17" s="638"/>
      <c r="Q17" s="637"/>
      <c r="R17" s="638"/>
      <c r="S17" s="637"/>
      <c r="T17" s="638"/>
      <c r="U17" s="634">
        <v>1</v>
      </c>
      <c r="V17" s="638"/>
      <c r="W17" s="637"/>
      <c r="X17" s="638"/>
      <c r="Y17" s="634">
        <v>1</v>
      </c>
      <c r="Z17" s="638"/>
      <c r="AA17" s="634">
        <v>1</v>
      </c>
      <c r="AB17" s="638"/>
      <c r="AC17" s="637"/>
      <c r="AD17" s="633">
        <v>2</v>
      </c>
      <c r="AE17" s="637"/>
      <c r="AF17" s="638"/>
      <c r="AG17" s="637"/>
      <c r="AH17" s="633">
        <v>1</v>
      </c>
      <c r="AI17" s="641"/>
      <c r="AJ17" s="640"/>
    </row>
    <row r="18" spans="1:36">
      <c r="A18" s="632" t="s">
        <v>1389</v>
      </c>
      <c r="B18" s="633">
        <f t="shared" si="1"/>
        <v>2</v>
      </c>
      <c r="C18" s="634">
        <v>2</v>
      </c>
      <c r="D18" s="635"/>
      <c r="E18" s="636"/>
      <c r="F18" s="635"/>
      <c r="G18" s="637"/>
      <c r="H18" s="638"/>
      <c r="I18" s="637"/>
      <c r="J18" s="638"/>
      <c r="K18" s="637"/>
      <c r="L18" s="638"/>
      <c r="M18" s="637"/>
      <c r="N18" s="638"/>
      <c r="O18" s="637"/>
      <c r="P18" s="638"/>
      <c r="Q18" s="637"/>
      <c r="R18" s="638"/>
      <c r="S18" s="637"/>
      <c r="T18" s="638"/>
      <c r="U18" s="637"/>
      <c r="V18" s="638"/>
      <c r="W18" s="637"/>
      <c r="X18" s="638"/>
      <c r="Y18" s="637"/>
      <c r="Z18" s="638"/>
      <c r="AA18" s="637"/>
      <c r="AB18" s="638"/>
      <c r="AC18" s="637"/>
      <c r="AD18" s="638"/>
      <c r="AE18" s="637"/>
      <c r="AF18" s="638"/>
      <c r="AG18" s="637"/>
      <c r="AH18" s="638"/>
      <c r="AI18" s="641"/>
      <c r="AJ18" s="640"/>
    </row>
    <row r="19" spans="1:36">
      <c r="A19" s="632" t="s">
        <v>1393</v>
      </c>
      <c r="B19" s="633">
        <f t="shared" si="1"/>
        <v>41</v>
      </c>
      <c r="C19" s="634">
        <v>3</v>
      </c>
      <c r="D19" s="635">
        <v>16</v>
      </c>
      <c r="E19" s="636">
        <v>1</v>
      </c>
      <c r="F19" s="635"/>
      <c r="G19" s="637"/>
      <c r="H19" s="638"/>
      <c r="I19" s="637"/>
      <c r="J19" s="638"/>
      <c r="K19" s="637"/>
      <c r="L19" s="633">
        <v>2</v>
      </c>
      <c r="M19" s="637"/>
      <c r="N19" s="638"/>
      <c r="O19" s="637"/>
      <c r="P19" s="638"/>
      <c r="Q19" s="637"/>
      <c r="R19" s="638"/>
      <c r="S19" s="637"/>
      <c r="T19" s="638"/>
      <c r="U19" s="637"/>
      <c r="V19" s="638"/>
      <c r="W19" s="637"/>
      <c r="X19" s="638"/>
      <c r="Y19" s="634">
        <v>1</v>
      </c>
      <c r="Z19" s="638"/>
      <c r="AA19" s="634">
        <v>6</v>
      </c>
      <c r="AB19" s="633">
        <v>11</v>
      </c>
      <c r="AC19" s="634">
        <v>1</v>
      </c>
      <c r="AD19" s="638"/>
      <c r="AE19" s="637"/>
      <c r="AF19" s="638"/>
      <c r="AG19" s="637"/>
      <c r="AH19" s="638"/>
      <c r="AI19" s="641"/>
      <c r="AJ19" s="640"/>
    </row>
    <row r="20" spans="1:36">
      <c r="A20" s="632" t="s">
        <v>1391</v>
      </c>
      <c r="B20" s="633">
        <f t="shared" si="1"/>
        <v>8</v>
      </c>
      <c r="C20" s="634">
        <v>2</v>
      </c>
      <c r="D20" s="635"/>
      <c r="E20" s="636"/>
      <c r="F20" s="635"/>
      <c r="G20" s="634">
        <v>1</v>
      </c>
      <c r="H20" s="638"/>
      <c r="I20" s="637"/>
      <c r="J20" s="638"/>
      <c r="K20" s="637"/>
      <c r="L20" s="638"/>
      <c r="M20" s="634">
        <v>1</v>
      </c>
      <c r="N20" s="638"/>
      <c r="O20" s="637"/>
      <c r="P20" s="633">
        <v>2</v>
      </c>
      <c r="Q20" s="637"/>
      <c r="R20" s="638"/>
      <c r="S20" s="637"/>
      <c r="T20" s="638"/>
      <c r="U20" s="637"/>
      <c r="V20" s="638"/>
      <c r="W20" s="634">
        <v>1</v>
      </c>
      <c r="X20" s="638"/>
      <c r="Y20" s="637"/>
      <c r="Z20" s="638"/>
      <c r="AA20" s="637"/>
      <c r="AB20" s="633">
        <v>1</v>
      </c>
      <c r="AC20" s="637"/>
      <c r="AD20" s="638"/>
      <c r="AE20" s="637"/>
      <c r="AF20" s="638"/>
      <c r="AG20" s="637"/>
      <c r="AH20" s="638"/>
      <c r="AI20" s="641"/>
      <c r="AJ20" s="640"/>
    </row>
    <row r="21" spans="1:36">
      <c r="A21" s="632" t="s">
        <v>1390</v>
      </c>
      <c r="B21" s="633">
        <f t="shared" si="1"/>
        <v>28</v>
      </c>
      <c r="C21" s="634">
        <v>3</v>
      </c>
      <c r="D21" s="633">
        <v>17</v>
      </c>
      <c r="E21" s="634">
        <v>1</v>
      </c>
      <c r="F21" s="638"/>
      <c r="G21" s="637"/>
      <c r="H21" s="633">
        <v>2</v>
      </c>
      <c r="I21" s="637"/>
      <c r="J21" s="638"/>
      <c r="K21" s="637"/>
      <c r="L21" s="633">
        <v>1</v>
      </c>
      <c r="M21" s="634">
        <v>1</v>
      </c>
      <c r="N21" s="638"/>
      <c r="O21" s="637"/>
      <c r="P21" s="638"/>
      <c r="Q21" s="637"/>
      <c r="R21" s="638"/>
      <c r="S21" s="637"/>
      <c r="T21" s="638"/>
      <c r="U21" s="637"/>
      <c r="V21" s="638"/>
      <c r="W21" s="637"/>
      <c r="X21" s="638"/>
      <c r="Y21" s="637"/>
      <c r="Z21" s="638"/>
      <c r="AA21" s="637"/>
      <c r="AB21" s="633">
        <v>3</v>
      </c>
      <c r="AC21" s="637"/>
      <c r="AD21" s="638"/>
      <c r="AE21" s="637"/>
      <c r="AF21" s="638"/>
      <c r="AG21" s="637"/>
      <c r="AH21" s="638"/>
      <c r="AI21" s="641"/>
      <c r="AJ21" s="640"/>
    </row>
    <row r="22" spans="1:36">
      <c r="A22" s="632" t="s">
        <v>1392</v>
      </c>
      <c r="B22" s="633">
        <f t="shared" si="1"/>
        <v>31</v>
      </c>
      <c r="C22" s="634">
        <v>9</v>
      </c>
      <c r="D22" s="633">
        <v>2</v>
      </c>
      <c r="E22" s="637"/>
      <c r="F22" s="638"/>
      <c r="G22" s="634">
        <v>1</v>
      </c>
      <c r="H22" s="638"/>
      <c r="I22" s="637"/>
      <c r="J22" s="638"/>
      <c r="K22" s="637"/>
      <c r="L22" s="638"/>
      <c r="M22" s="634">
        <v>1</v>
      </c>
      <c r="N22" s="638"/>
      <c r="O22" s="637"/>
      <c r="P22" s="638"/>
      <c r="Q22" s="637"/>
      <c r="R22" s="638"/>
      <c r="S22" s="637"/>
      <c r="T22" s="638"/>
      <c r="U22" s="634">
        <v>1</v>
      </c>
      <c r="V22" s="638"/>
      <c r="W22" s="637"/>
      <c r="X22" s="633">
        <v>1</v>
      </c>
      <c r="Y22" s="637"/>
      <c r="Z22" s="633">
        <v>2</v>
      </c>
      <c r="AA22" s="634">
        <v>3</v>
      </c>
      <c r="AB22" s="633">
        <v>6</v>
      </c>
      <c r="AC22" s="634">
        <v>1</v>
      </c>
      <c r="AD22" s="633">
        <v>3</v>
      </c>
      <c r="AE22" s="637"/>
      <c r="AF22" s="638"/>
      <c r="AG22" s="637"/>
      <c r="AH22" s="633">
        <v>1</v>
      </c>
      <c r="AI22" s="641"/>
      <c r="AJ22" s="640"/>
    </row>
    <row r="23" spans="1:36">
      <c r="A23" s="632" t="s">
        <v>1394</v>
      </c>
      <c r="B23" s="633">
        <f t="shared" si="1"/>
        <v>128</v>
      </c>
      <c r="C23" s="634">
        <v>21</v>
      </c>
      <c r="D23" s="635">
        <v>43</v>
      </c>
      <c r="E23" s="636"/>
      <c r="F23" s="635">
        <v>2</v>
      </c>
      <c r="G23" s="634">
        <v>2</v>
      </c>
      <c r="H23" s="633">
        <v>4</v>
      </c>
      <c r="I23" s="634">
        <v>2</v>
      </c>
      <c r="J23" s="638"/>
      <c r="K23" s="634">
        <v>1</v>
      </c>
      <c r="L23" s="633">
        <v>2</v>
      </c>
      <c r="M23" s="634">
        <v>2</v>
      </c>
      <c r="N23" s="638"/>
      <c r="O23" s="637"/>
      <c r="P23" s="633">
        <v>4</v>
      </c>
      <c r="Q23" s="637"/>
      <c r="R23" s="638"/>
      <c r="S23" s="634">
        <v>1</v>
      </c>
      <c r="T23" s="638"/>
      <c r="U23" s="634">
        <v>1</v>
      </c>
      <c r="V23" s="633">
        <v>3</v>
      </c>
      <c r="W23" s="634">
        <v>1</v>
      </c>
      <c r="X23" s="633">
        <v>3</v>
      </c>
      <c r="Y23" s="637"/>
      <c r="Z23" s="633">
        <v>2</v>
      </c>
      <c r="AA23" s="634">
        <v>11</v>
      </c>
      <c r="AB23" s="633">
        <v>20</v>
      </c>
      <c r="AC23" s="634">
        <v>1</v>
      </c>
      <c r="AD23" s="633">
        <v>1</v>
      </c>
      <c r="AE23" s="637"/>
      <c r="AF23" s="638"/>
      <c r="AG23" s="637"/>
      <c r="AH23" s="638"/>
      <c r="AI23" s="639">
        <v>1</v>
      </c>
      <c r="AJ23" s="640"/>
    </row>
    <row r="24" spans="1:36">
      <c r="A24" s="632" t="s">
        <v>1395</v>
      </c>
      <c r="B24" s="633">
        <f t="shared" si="1"/>
        <v>19</v>
      </c>
      <c r="C24" s="634">
        <v>7</v>
      </c>
      <c r="D24" s="635">
        <v>2</v>
      </c>
      <c r="E24" s="636">
        <v>1</v>
      </c>
      <c r="F24" s="635"/>
      <c r="G24" s="637"/>
      <c r="H24" s="633">
        <v>1</v>
      </c>
      <c r="I24" s="637"/>
      <c r="J24" s="638"/>
      <c r="K24" s="637"/>
      <c r="L24" s="638"/>
      <c r="M24" s="634">
        <v>1</v>
      </c>
      <c r="N24" s="638"/>
      <c r="O24" s="634">
        <v>1</v>
      </c>
      <c r="P24" s="633">
        <v>2</v>
      </c>
      <c r="Q24" s="637"/>
      <c r="R24" s="638"/>
      <c r="S24" s="634">
        <v>1</v>
      </c>
      <c r="T24" s="638"/>
      <c r="U24" s="637"/>
      <c r="V24" s="638"/>
      <c r="W24" s="637"/>
      <c r="X24" s="638"/>
      <c r="Y24" s="637"/>
      <c r="Z24" s="633">
        <v>1</v>
      </c>
      <c r="AA24" s="637"/>
      <c r="AB24" s="633">
        <v>1</v>
      </c>
      <c r="AC24" s="637"/>
      <c r="AD24" s="633">
        <v>1</v>
      </c>
      <c r="AE24" s="637"/>
      <c r="AF24" s="638"/>
      <c r="AG24" s="637"/>
      <c r="AH24" s="638"/>
      <c r="AI24" s="641"/>
      <c r="AJ24" s="640"/>
    </row>
    <row r="25" spans="1:36">
      <c r="A25" s="632" t="s">
        <v>1396</v>
      </c>
      <c r="B25" s="633">
        <f t="shared" si="1"/>
        <v>18</v>
      </c>
      <c r="C25" s="634">
        <v>4</v>
      </c>
      <c r="D25" s="635">
        <v>1</v>
      </c>
      <c r="E25" s="636"/>
      <c r="F25" s="635">
        <v>2</v>
      </c>
      <c r="G25" s="637"/>
      <c r="H25" s="638"/>
      <c r="I25" s="637"/>
      <c r="J25" s="638"/>
      <c r="K25" s="637"/>
      <c r="L25" s="638"/>
      <c r="M25" s="634">
        <v>1</v>
      </c>
      <c r="N25" s="638"/>
      <c r="O25" s="637"/>
      <c r="P25" s="633">
        <v>1</v>
      </c>
      <c r="Q25" s="637"/>
      <c r="R25" s="638"/>
      <c r="S25" s="634">
        <v>1</v>
      </c>
      <c r="T25" s="638"/>
      <c r="U25" s="637"/>
      <c r="V25" s="638"/>
      <c r="W25" s="637"/>
      <c r="X25" s="638"/>
      <c r="Y25" s="634">
        <v>1</v>
      </c>
      <c r="Z25" s="638"/>
      <c r="AA25" s="634">
        <v>2</v>
      </c>
      <c r="AB25" s="633">
        <v>4</v>
      </c>
      <c r="AC25" s="637"/>
      <c r="AD25" s="633">
        <v>1</v>
      </c>
      <c r="AE25" s="637"/>
      <c r="AF25" s="638"/>
      <c r="AG25" s="637"/>
      <c r="AH25" s="638"/>
      <c r="AI25" s="641"/>
      <c r="AJ25" s="640"/>
    </row>
    <row r="26" spans="1:36">
      <c r="A26" s="632" t="s">
        <v>1397</v>
      </c>
      <c r="B26" s="633">
        <f t="shared" si="1"/>
        <v>25</v>
      </c>
      <c r="C26" s="634">
        <v>5</v>
      </c>
      <c r="D26" s="635">
        <v>2</v>
      </c>
      <c r="E26" s="636"/>
      <c r="F26" s="635">
        <v>1</v>
      </c>
      <c r="G26" s="634">
        <v>1</v>
      </c>
      <c r="H26" s="633">
        <v>1</v>
      </c>
      <c r="I26" s="637"/>
      <c r="J26" s="638"/>
      <c r="K26" s="637"/>
      <c r="L26" s="638"/>
      <c r="M26" s="637"/>
      <c r="N26" s="633">
        <v>1</v>
      </c>
      <c r="O26" s="637"/>
      <c r="P26" s="633">
        <v>1</v>
      </c>
      <c r="Q26" s="637"/>
      <c r="R26" s="638"/>
      <c r="S26" s="637"/>
      <c r="T26" s="638"/>
      <c r="U26" s="634">
        <v>1</v>
      </c>
      <c r="V26" s="633">
        <v>4</v>
      </c>
      <c r="W26" s="637"/>
      <c r="X26" s="638"/>
      <c r="Y26" s="634">
        <v>2</v>
      </c>
      <c r="Z26" s="633">
        <v>2</v>
      </c>
      <c r="AA26" s="634">
        <v>3</v>
      </c>
      <c r="AB26" s="633">
        <v>1</v>
      </c>
      <c r="AC26" s="637"/>
      <c r="AD26" s="638"/>
      <c r="AE26" s="637"/>
      <c r="AF26" s="638"/>
      <c r="AG26" s="637"/>
      <c r="AH26" s="638"/>
      <c r="AI26" s="641"/>
      <c r="AJ26" s="640"/>
    </row>
    <row r="27" spans="1:36">
      <c r="A27" s="632" t="s">
        <v>1398</v>
      </c>
      <c r="B27" s="633">
        <f t="shared" si="1"/>
        <v>20</v>
      </c>
      <c r="C27" s="634">
        <v>2</v>
      </c>
      <c r="D27" s="635"/>
      <c r="E27" s="636">
        <v>1</v>
      </c>
      <c r="F27" s="635">
        <v>3</v>
      </c>
      <c r="G27" s="634">
        <v>3</v>
      </c>
      <c r="H27" s="633">
        <v>2</v>
      </c>
      <c r="I27" s="637"/>
      <c r="J27" s="638"/>
      <c r="K27" s="634">
        <v>2</v>
      </c>
      <c r="L27" s="638"/>
      <c r="M27" s="637"/>
      <c r="N27" s="638"/>
      <c r="O27" s="637"/>
      <c r="P27" s="638"/>
      <c r="Q27" s="637"/>
      <c r="R27" s="638"/>
      <c r="S27" s="637"/>
      <c r="T27" s="638"/>
      <c r="U27" s="637"/>
      <c r="V27" s="633">
        <v>1</v>
      </c>
      <c r="W27" s="637"/>
      <c r="X27" s="638"/>
      <c r="Y27" s="637"/>
      <c r="Z27" s="638"/>
      <c r="AA27" s="637"/>
      <c r="AB27" s="633">
        <v>2</v>
      </c>
      <c r="AC27" s="634">
        <v>2</v>
      </c>
      <c r="AD27" s="633">
        <v>1</v>
      </c>
      <c r="AE27" s="637"/>
      <c r="AF27" s="638"/>
      <c r="AG27" s="637"/>
      <c r="AH27" s="638"/>
      <c r="AI27" s="639">
        <v>1</v>
      </c>
      <c r="AJ27" s="640"/>
    </row>
    <row r="28" spans="1:36">
      <c r="A28" s="632" t="s">
        <v>1399</v>
      </c>
      <c r="B28" s="633">
        <f t="shared" si="1"/>
        <v>387</v>
      </c>
      <c r="C28" s="634">
        <v>56</v>
      </c>
      <c r="D28" s="635">
        <v>60</v>
      </c>
      <c r="E28" s="636">
        <v>9</v>
      </c>
      <c r="F28" s="635">
        <v>11</v>
      </c>
      <c r="G28" s="634">
        <v>5</v>
      </c>
      <c r="H28" s="633">
        <v>5</v>
      </c>
      <c r="I28" s="634">
        <v>5</v>
      </c>
      <c r="J28" s="633">
        <v>8</v>
      </c>
      <c r="K28" s="634">
        <v>8</v>
      </c>
      <c r="L28" s="633">
        <v>10</v>
      </c>
      <c r="M28" s="634">
        <v>29</v>
      </c>
      <c r="N28" s="633">
        <v>10</v>
      </c>
      <c r="O28" s="634">
        <v>5</v>
      </c>
      <c r="P28" s="633">
        <v>9</v>
      </c>
      <c r="Q28" s="634">
        <v>9</v>
      </c>
      <c r="R28" s="633">
        <v>17</v>
      </c>
      <c r="S28" s="634">
        <v>1</v>
      </c>
      <c r="T28" s="633">
        <v>5</v>
      </c>
      <c r="U28" s="634">
        <v>5</v>
      </c>
      <c r="V28" s="633">
        <v>35</v>
      </c>
      <c r="W28" s="634">
        <v>3</v>
      </c>
      <c r="X28" s="633">
        <v>8</v>
      </c>
      <c r="Y28" s="634">
        <v>1</v>
      </c>
      <c r="Z28" s="633">
        <v>1</v>
      </c>
      <c r="AA28" s="634">
        <v>14</v>
      </c>
      <c r="AB28" s="633">
        <v>22</v>
      </c>
      <c r="AC28" s="637"/>
      <c r="AD28" s="633">
        <v>16</v>
      </c>
      <c r="AE28" s="634">
        <v>9</v>
      </c>
      <c r="AF28" s="633">
        <v>10</v>
      </c>
      <c r="AG28" s="637"/>
      <c r="AH28" s="638"/>
      <c r="AI28" s="639">
        <v>1</v>
      </c>
      <c r="AJ28" s="640"/>
    </row>
    <row r="29" spans="1:36">
      <c r="A29" s="632" t="s">
        <v>1400</v>
      </c>
      <c r="B29" s="633">
        <f t="shared" si="1"/>
        <v>67</v>
      </c>
      <c r="C29" s="634">
        <v>7</v>
      </c>
      <c r="D29" s="633">
        <v>16</v>
      </c>
      <c r="E29" s="637"/>
      <c r="F29" s="633">
        <v>2</v>
      </c>
      <c r="G29" s="634">
        <v>1</v>
      </c>
      <c r="H29" s="633">
        <v>2</v>
      </c>
      <c r="I29" s="634">
        <v>4</v>
      </c>
      <c r="J29" s="633">
        <v>1</v>
      </c>
      <c r="K29" s="637"/>
      <c r="L29" s="633">
        <v>1</v>
      </c>
      <c r="M29" s="637"/>
      <c r="N29" s="638"/>
      <c r="O29" s="634">
        <v>1</v>
      </c>
      <c r="P29" s="633">
        <v>3</v>
      </c>
      <c r="Q29" s="634">
        <v>1</v>
      </c>
      <c r="R29" s="633">
        <v>2</v>
      </c>
      <c r="S29" s="637"/>
      <c r="T29" s="633">
        <v>1</v>
      </c>
      <c r="U29" s="637"/>
      <c r="V29" s="638"/>
      <c r="W29" s="637"/>
      <c r="X29" s="638"/>
      <c r="Y29" s="637"/>
      <c r="Z29" s="638"/>
      <c r="AA29" s="634">
        <v>5</v>
      </c>
      <c r="AB29" s="633">
        <v>11</v>
      </c>
      <c r="AC29" s="634">
        <v>1</v>
      </c>
      <c r="AD29" s="633">
        <v>8</v>
      </c>
      <c r="AE29" s="637"/>
      <c r="AF29" s="638"/>
      <c r="AG29" s="637"/>
      <c r="AH29" s="638"/>
      <c r="AI29" s="641"/>
      <c r="AJ29" s="640"/>
    </row>
    <row r="30" spans="1:36">
      <c r="A30" s="632" t="s">
        <v>1401</v>
      </c>
      <c r="B30" s="633">
        <f t="shared" si="1"/>
        <v>65</v>
      </c>
      <c r="C30" s="634">
        <v>8</v>
      </c>
      <c r="D30" s="635">
        <v>6</v>
      </c>
      <c r="E30" s="636"/>
      <c r="F30" s="635">
        <v>1</v>
      </c>
      <c r="G30" s="636">
        <v>2</v>
      </c>
      <c r="H30" s="635">
        <v>2</v>
      </c>
      <c r="I30" s="634">
        <v>4</v>
      </c>
      <c r="J30" s="633">
        <v>1</v>
      </c>
      <c r="K30" s="634">
        <v>3</v>
      </c>
      <c r="L30" s="633">
        <v>5</v>
      </c>
      <c r="M30" s="637"/>
      <c r="N30" s="633">
        <v>3</v>
      </c>
      <c r="O30" s="634">
        <v>2</v>
      </c>
      <c r="P30" s="633">
        <v>2</v>
      </c>
      <c r="Q30" s="634">
        <v>2</v>
      </c>
      <c r="R30" s="633">
        <v>2</v>
      </c>
      <c r="S30" s="634">
        <v>1</v>
      </c>
      <c r="T30" s="638"/>
      <c r="U30" s="634">
        <v>1</v>
      </c>
      <c r="V30" s="633">
        <v>2</v>
      </c>
      <c r="W30" s="637"/>
      <c r="X30" s="633">
        <v>1</v>
      </c>
      <c r="Y30" s="634">
        <v>1</v>
      </c>
      <c r="Z30" s="633">
        <v>2</v>
      </c>
      <c r="AA30" s="634">
        <v>1</v>
      </c>
      <c r="AB30" s="633">
        <v>9</v>
      </c>
      <c r="AC30" s="634">
        <v>1</v>
      </c>
      <c r="AD30" s="633">
        <v>3</v>
      </c>
      <c r="AE30" s="637"/>
      <c r="AF30" s="638"/>
      <c r="AG30" s="637"/>
      <c r="AH30" s="638"/>
      <c r="AI30" s="641"/>
      <c r="AJ30" s="640"/>
    </row>
    <row r="31" spans="1:36" ht="9" customHeight="1">
      <c r="A31" s="632" t="s">
        <v>1402</v>
      </c>
      <c r="B31" s="633">
        <f t="shared" si="1"/>
        <v>7</v>
      </c>
      <c r="C31" s="642">
        <v>2</v>
      </c>
      <c r="D31" s="638"/>
      <c r="E31" s="637"/>
      <c r="F31" s="638"/>
      <c r="G31" s="637"/>
      <c r="H31" s="633">
        <v>1</v>
      </c>
      <c r="I31" s="637"/>
      <c r="J31" s="638"/>
      <c r="K31" s="637"/>
      <c r="L31" s="638"/>
      <c r="M31" s="637"/>
      <c r="N31" s="638"/>
      <c r="O31" s="637"/>
      <c r="P31" s="638"/>
      <c r="Q31" s="637"/>
      <c r="R31" s="638"/>
      <c r="S31" s="637"/>
      <c r="T31" s="638"/>
      <c r="U31" s="637"/>
      <c r="V31" s="638"/>
      <c r="W31" s="634">
        <v>2</v>
      </c>
      <c r="X31" s="638"/>
      <c r="Y31" s="637"/>
      <c r="Z31" s="638"/>
      <c r="AA31" s="634">
        <v>1</v>
      </c>
      <c r="AB31" s="633">
        <v>1</v>
      </c>
      <c r="AC31" s="637"/>
      <c r="AD31" s="638"/>
      <c r="AE31" s="637"/>
      <c r="AF31" s="638"/>
      <c r="AG31" s="637"/>
      <c r="AH31" s="638"/>
      <c r="AI31" s="641"/>
      <c r="AJ31" s="640"/>
    </row>
    <row r="32" spans="1:36">
      <c r="A32" s="632" t="s">
        <v>1403</v>
      </c>
      <c r="B32" s="633">
        <f t="shared" si="1"/>
        <v>11006</v>
      </c>
      <c r="C32" s="634">
        <v>1234</v>
      </c>
      <c r="D32" s="635">
        <v>1676</v>
      </c>
      <c r="E32" s="636">
        <v>291</v>
      </c>
      <c r="F32" s="635">
        <v>439</v>
      </c>
      <c r="G32" s="634">
        <v>366</v>
      </c>
      <c r="H32" s="633">
        <v>489</v>
      </c>
      <c r="I32" s="634">
        <v>348</v>
      </c>
      <c r="J32" s="633">
        <v>446</v>
      </c>
      <c r="K32" s="634">
        <v>430</v>
      </c>
      <c r="L32" s="633">
        <v>665</v>
      </c>
      <c r="M32" s="634">
        <v>118</v>
      </c>
      <c r="N32" s="633">
        <v>171</v>
      </c>
      <c r="O32" s="634">
        <v>191</v>
      </c>
      <c r="P32" s="633">
        <v>262</v>
      </c>
      <c r="Q32" s="634">
        <v>111</v>
      </c>
      <c r="R32" s="633">
        <v>161</v>
      </c>
      <c r="S32" s="634">
        <v>122</v>
      </c>
      <c r="T32" s="633">
        <v>175</v>
      </c>
      <c r="U32" s="634">
        <v>112</v>
      </c>
      <c r="V32" s="633">
        <v>117</v>
      </c>
      <c r="W32" s="634">
        <v>166</v>
      </c>
      <c r="X32" s="633">
        <v>246</v>
      </c>
      <c r="Y32" s="634">
        <v>85</v>
      </c>
      <c r="Z32" s="633">
        <v>88</v>
      </c>
      <c r="AA32" s="634">
        <v>634</v>
      </c>
      <c r="AB32" s="633">
        <v>887</v>
      </c>
      <c r="AC32" s="634">
        <v>341</v>
      </c>
      <c r="AD32" s="633">
        <v>362</v>
      </c>
      <c r="AE32" s="634">
        <v>24</v>
      </c>
      <c r="AF32" s="633">
        <v>16</v>
      </c>
      <c r="AG32" s="637"/>
      <c r="AH32" s="633">
        <v>110</v>
      </c>
      <c r="AI32" s="639">
        <v>68</v>
      </c>
      <c r="AJ32" s="643">
        <v>55</v>
      </c>
    </row>
    <row r="33" spans="1:36" ht="9" customHeight="1">
      <c r="A33" s="632" t="s">
        <v>1404</v>
      </c>
      <c r="B33" s="633">
        <f t="shared" si="1"/>
        <v>10</v>
      </c>
      <c r="C33" s="634">
        <v>4</v>
      </c>
      <c r="D33" s="635">
        <v>2</v>
      </c>
      <c r="E33" s="636"/>
      <c r="F33" s="635"/>
      <c r="G33" s="637"/>
      <c r="H33" s="633">
        <v>1</v>
      </c>
      <c r="I33" s="637"/>
      <c r="J33" s="638"/>
      <c r="K33" s="634">
        <v>1</v>
      </c>
      <c r="L33" s="638"/>
      <c r="M33" s="637"/>
      <c r="N33" s="638"/>
      <c r="O33" s="637"/>
      <c r="P33" s="638"/>
      <c r="Q33" s="637"/>
      <c r="R33" s="638"/>
      <c r="S33" s="637"/>
      <c r="T33" s="638"/>
      <c r="U33" s="637"/>
      <c r="V33" s="638"/>
      <c r="W33" s="637"/>
      <c r="X33" s="638"/>
      <c r="Y33" s="637"/>
      <c r="Z33" s="638"/>
      <c r="AA33" s="637"/>
      <c r="AB33" s="633">
        <v>2</v>
      </c>
      <c r="AC33" s="637"/>
      <c r="AD33" s="638"/>
      <c r="AE33" s="637"/>
      <c r="AF33" s="638"/>
      <c r="AG33" s="637"/>
      <c r="AH33" s="638"/>
      <c r="AI33" s="641"/>
      <c r="AJ33" s="640"/>
    </row>
    <row r="34" spans="1:36" ht="9" customHeight="1">
      <c r="A34" s="632" t="s">
        <v>1405</v>
      </c>
      <c r="B34" s="633">
        <f t="shared" si="1"/>
        <v>28</v>
      </c>
      <c r="C34" s="634">
        <v>3</v>
      </c>
      <c r="D34" s="635">
        <v>1</v>
      </c>
      <c r="E34" s="636"/>
      <c r="F34" s="635"/>
      <c r="G34" s="637"/>
      <c r="H34" s="633">
        <v>2</v>
      </c>
      <c r="I34" s="637"/>
      <c r="J34" s="638"/>
      <c r="K34" s="634">
        <v>1</v>
      </c>
      <c r="L34" s="633">
        <v>1</v>
      </c>
      <c r="M34" s="637"/>
      <c r="N34" s="633">
        <v>1</v>
      </c>
      <c r="O34" s="637"/>
      <c r="P34" s="638"/>
      <c r="Q34" s="634">
        <v>2</v>
      </c>
      <c r="R34" s="638"/>
      <c r="S34" s="637"/>
      <c r="T34" s="638"/>
      <c r="U34" s="637"/>
      <c r="V34" s="633">
        <v>2</v>
      </c>
      <c r="W34" s="637"/>
      <c r="X34" s="633">
        <v>1</v>
      </c>
      <c r="Y34" s="634">
        <v>1</v>
      </c>
      <c r="Z34" s="633">
        <v>1</v>
      </c>
      <c r="AA34" s="634">
        <v>2</v>
      </c>
      <c r="AB34" s="633">
        <v>9</v>
      </c>
      <c r="AC34" s="634">
        <v>1</v>
      </c>
      <c r="AD34" s="638"/>
      <c r="AE34" s="637"/>
      <c r="AF34" s="638"/>
      <c r="AG34" s="637"/>
      <c r="AH34" s="638"/>
      <c r="AI34" s="641"/>
      <c r="AJ34" s="640"/>
    </row>
    <row r="35" spans="1:36" ht="9" customHeight="1">
      <c r="A35" s="632" t="s">
        <v>1406</v>
      </c>
      <c r="B35" s="633">
        <f t="shared" si="1"/>
        <v>16</v>
      </c>
      <c r="C35" s="634">
        <v>7</v>
      </c>
      <c r="D35" s="635">
        <v>3</v>
      </c>
      <c r="E35" s="636"/>
      <c r="F35" s="635"/>
      <c r="G35" s="634">
        <v>2</v>
      </c>
      <c r="H35" s="633">
        <v>1</v>
      </c>
      <c r="I35" s="637"/>
      <c r="J35" s="638"/>
      <c r="K35" s="637"/>
      <c r="L35" s="638"/>
      <c r="M35" s="637"/>
      <c r="N35" s="638"/>
      <c r="O35" s="634">
        <v>1</v>
      </c>
      <c r="P35" s="638"/>
      <c r="Q35" s="637"/>
      <c r="R35" s="638"/>
      <c r="S35" s="637"/>
      <c r="T35" s="638"/>
      <c r="U35" s="637"/>
      <c r="V35" s="638"/>
      <c r="W35" s="637"/>
      <c r="X35" s="638"/>
      <c r="Y35" s="637"/>
      <c r="Z35" s="633">
        <v>1</v>
      </c>
      <c r="AA35" s="637"/>
      <c r="AB35" s="633">
        <v>1</v>
      </c>
      <c r="AC35" s="637"/>
      <c r="AD35" s="638"/>
      <c r="AE35" s="637"/>
      <c r="AF35" s="638"/>
      <c r="AG35" s="637"/>
      <c r="AH35" s="638"/>
      <c r="AI35" s="641"/>
      <c r="AJ35" s="640"/>
    </row>
    <row r="36" spans="1:36" ht="9" customHeight="1">
      <c r="A36" s="632" t="s">
        <v>1407</v>
      </c>
      <c r="B36" s="633">
        <f t="shared" si="1"/>
        <v>4</v>
      </c>
      <c r="C36" s="637"/>
      <c r="D36" s="635"/>
      <c r="E36" s="636"/>
      <c r="F36" s="635"/>
      <c r="G36" s="637"/>
      <c r="H36" s="638"/>
      <c r="I36" s="637"/>
      <c r="J36" s="638"/>
      <c r="K36" s="637"/>
      <c r="L36" s="638"/>
      <c r="M36" s="637"/>
      <c r="N36" s="638"/>
      <c r="O36" s="637"/>
      <c r="P36" s="638"/>
      <c r="Q36" s="637"/>
      <c r="R36" s="638"/>
      <c r="S36" s="637"/>
      <c r="T36" s="638"/>
      <c r="U36" s="634">
        <v>1</v>
      </c>
      <c r="V36" s="638"/>
      <c r="W36" s="637"/>
      <c r="X36" s="638"/>
      <c r="Y36" s="637"/>
      <c r="Z36" s="638"/>
      <c r="AA36" s="637"/>
      <c r="AB36" s="633">
        <v>2</v>
      </c>
      <c r="AC36" s="637"/>
      <c r="AD36" s="633">
        <v>1</v>
      </c>
      <c r="AE36" s="637"/>
      <c r="AF36" s="638"/>
      <c r="AG36" s="637"/>
      <c r="AH36" s="638"/>
      <c r="AI36" s="641"/>
      <c r="AJ36" s="640"/>
    </row>
    <row r="37" spans="1:36" ht="9" customHeight="1">
      <c r="A37" s="632" t="s">
        <v>1408</v>
      </c>
      <c r="B37" s="633">
        <f t="shared" si="1"/>
        <v>1</v>
      </c>
      <c r="C37" s="637"/>
      <c r="D37" s="635">
        <v>1</v>
      </c>
      <c r="E37" s="636"/>
      <c r="F37" s="635"/>
      <c r="G37" s="637"/>
      <c r="H37" s="638"/>
      <c r="I37" s="637"/>
      <c r="J37" s="638"/>
      <c r="K37" s="637"/>
      <c r="L37" s="638"/>
      <c r="M37" s="637"/>
      <c r="N37" s="638"/>
      <c r="O37" s="637"/>
      <c r="P37" s="638"/>
      <c r="Q37" s="637"/>
      <c r="R37" s="638"/>
      <c r="S37" s="637"/>
      <c r="T37" s="638"/>
      <c r="U37" s="637"/>
      <c r="V37" s="638"/>
      <c r="W37" s="637"/>
      <c r="X37" s="638"/>
      <c r="Y37" s="637"/>
      <c r="Z37" s="638"/>
      <c r="AA37" s="637"/>
      <c r="AB37" s="638"/>
      <c r="AC37" s="637"/>
      <c r="AD37" s="638"/>
      <c r="AE37" s="637"/>
      <c r="AF37" s="638"/>
      <c r="AG37" s="637"/>
      <c r="AH37" s="638"/>
      <c r="AI37" s="641"/>
      <c r="AJ37" s="640"/>
    </row>
    <row r="38" spans="1:36" ht="9" customHeight="1">
      <c r="A38" s="632" t="s">
        <v>1409</v>
      </c>
      <c r="B38" s="633">
        <f t="shared" si="1"/>
        <v>23</v>
      </c>
      <c r="C38" s="634">
        <v>14</v>
      </c>
      <c r="D38" s="635">
        <v>1</v>
      </c>
      <c r="E38" s="636"/>
      <c r="F38" s="635"/>
      <c r="G38" s="637"/>
      <c r="H38" s="638"/>
      <c r="I38" s="637"/>
      <c r="J38" s="638"/>
      <c r="K38" s="637"/>
      <c r="L38" s="638"/>
      <c r="M38" s="637"/>
      <c r="N38" s="638"/>
      <c r="O38" s="634">
        <v>1</v>
      </c>
      <c r="P38" s="638"/>
      <c r="Q38" s="637"/>
      <c r="R38" s="638"/>
      <c r="S38" s="637"/>
      <c r="T38" s="633">
        <v>1</v>
      </c>
      <c r="U38" s="634">
        <v>1</v>
      </c>
      <c r="V38" s="638"/>
      <c r="W38" s="637"/>
      <c r="X38" s="638"/>
      <c r="Y38" s="634">
        <v>1</v>
      </c>
      <c r="Z38" s="638"/>
      <c r="AA38" s="644">
        <v>1</v>
      </c>
      <c r="AB38" s="645">
        <v>2</v>
      </c>
      <c r="AC38" s="637"/>
      <c r="AD38" s="633">
        <v>1</v>
      </c>
      <c r="AE38" s="637"/>
      <c r="AF38" s="638"/>
      <c r="AG38" s="637"/>
      <c r="AH38" s="638"/>
      <c r="AI38" s="641"/>
      <c r="AJ38" s="640"/>
    </row>
    <row r="39" spans="1:36" ht="9" customHeight="1">
      <c r="A39" s="632" t="s">
        <v>1410</v>
      </c>
      <c r="B39" s="633">
        <f t="shared" si="1"/>
        <v>199</v>
      </c>
      <c r="C39" s="634">
        <v>16</v>
      </c>
      <c r="D39" s="635">
        <v>30</v>
      </c>
      <c r="E39" s="636">
        <v>1</v>
      </c>
      <c r="F39" s="635">
        <v>5</v>
      </c>
      <c r="G39" s="634">
        <v>20</v>
      </c>
      <c r="H39" s="633">
        <v>35</v>
      </c>
      <c r="I39" s="634">
        <v>4</v>
      </c>
      <c r="J39" s="633">
        <v>9</v>
      </c>
      <c r="K39" s="634">
        <v>9</v>
      </c>
      <c r="L39" s="633">
        <v>8</v>
      </c>
      <c r="M39" s="634">
        <v>1</v>
      </c>
      <c r="N39" s="638"/>
      <c r="O39" s="634">
        <v>2</v>
      </c>
      <c r="P39" s="633">
        <v>2</v>
      </c>
      <c r="Q39" s="637"/>
      <c r="R39" s="633">
        <v>1</v>
      </c>
      <c r="S39" s="634">
        <v>3</v>
      </c>
      <c r="T39" s="633">
        <v>3</v>
      </c>
      <c r="U39" s="634">
        <v>1</v>
      </c>
      <c r="V39" s="638"/>
      <c r="W39" s="634">
        <v>2</v>
      </c>
      <c r="X39" s="633">
        <v>6</v>
      </c>
      <c r="Y39" s="634">
        <v>4</v>
      </c>
      <c r="Z39" s="633">
        <v>2</v>
      </c>
      <c r="AA39" s="634">
        <v>15</v>
      </c>
      <c r="AB39" s="633">
        <v>15</v>
      </c>
      <c r="AC39" s="634">
        <v>1</v>
      </c>
      <c r="AD39" s="633">
        <v>3</v>
      </c>
      <c r="AE39" s="637"/>
      <c r="AF39" s="633">
        <v>1</v>
      </c>
      <c r="AG39" s="637"/>
      <c r="AH39" s="638"/>
      <c r="AI39" s="641"/>
      <c r="AJ39" s="640"/>
    </row>
    <row r="40" spans="1:36" ht="9" customHeight="1">
      <c r="A40" s="632" t="s">
        <v>1411</v>
      </c>
      <c r="B40" s="633">
        <f t="shared" si="1"/>
        <v>55</v>
      </c>
      <c r="C40" s="634">
        <v>8</v>
      </c>
      <c r="D40" s="635">
        <v>7</v>
      </c>
      <c r="E40" s="636"/>
      <c r="F40" s="635">
        <v>2</v>
      </c>
      <c r="G40" s="634">
        <v>5</v>
      </c>
      <c r="H40" s="633">
        <v>4</v>
      </c>
      <c r="I40" s="637"/>
      <c r="J40" s="633">
        <v>1</v>
      </c>
      <c r="K40" s="637"/>
      <c r="L40" s="633">
        <v>4</v>
      </c>
      <c r="M40" s="637"/>
      <c r="N40" s="638"/>
      <c r="O40" s="634">
        <v>2</v>
      </c>
      <c r="P40" s="633">
        <v>1</v>
      </c>
      <c r="Q40" s="637"/>
      <c r="R40" s="638"/>
      <c r="S40" s="637"/>
      <c r="T40" s="638"/>
      <c r="U40" s="637"/>
      <c r="V40" s="638"/>
      <c r="W40" s="637"/>
      <c r="X40" s="633">
        <v>2</v>
      </c>
      <c r="Y40" s="634">
        <v>1</v>
      </c>
      <c r="Z40" s="633">
        <v>1</v>
      </c>
      <c r="AA40" s="634">
        <v>3</v>
      </c>
      <c r="AB40" s="633">
        <v>3</v>
      </c>
      <c r="AC40" s="634">
        <v>1</v>
      </c>
      <c r="AD40" s="633">
        <v>5</v>
      </c>
      <c r="AE40" s="637"/>
      <c r="AF40" s="633">
        <v>1</v>
      </c>
      <c r="AG40" s="637"/>
      <c r="AH40" s="633">
        <v>3</v>
      </c>
      <c r="AI40" s="639">
        <v>1</v>
      </c>
      <c r="AJ40" s="640"/>
    </row>
    <row r="41" spans="1:36" ht="9" customHeight="1">
      <c r="A41" s="632" t="s">
        <v>1412</v>
      </c>
      <c r="B41" s="633">
        <f t="shared" si="1"/>
        <v>3</v>
      </c>
      <c r="C41" s="637"/>
      <c r="D41" s="635"/>
      <c r="E41" s="636"/>
      <c r="F41" s="635"/>
      <c r="G41" s="637"/>
      <c r="H41" s="638"/>
      <c r="I41" s="637"/>
      <c r="J41" s="638"/>
      <c r="K41" s="637"/>
      <c r="L41" s="638"/>
      <c r="M41" s="637"/>
      <c r="N41" s="638"/>
      <c r="O41" s="637"/>
      <c r="P41" s="638"/>
      <c r="Q41" s="637"/>
      <c r="R41" s="638"/>
      <c r="S41" s="637"/>
      <c r="T41" s="638"/>
      <c r="U41" s="637"/>
      <c r="V41" s="638"/>
      <c r="W41" s="637"/>
      <c r="X41" s="638"/>
      <c r="Y41" s="637"/>
      <c r="Z41" s="638"/>
      <c r="AA41" s="634">
        <v>3</v>
      </c>
      <c r="AB41" s="638"/>
      <c r="AC41" s="637"/>
      <c r="AD41" s="638"/>
      <c r="AE41" s="637"/>
      <c r="AF41" s="638"/>
      <c r="AG41" s="637"/>
      <c r="AH41" s="638"/>
      <c r="AI41" s="641"/>
      <c r="AJ41" s="640"/>
    </row>
    <row r="42" spans="1:36" ht="9" customHeight="1">
      <c r="A42" s="632" t="s">
        <v>1413</v>
      </c>
      <c r="B42" s="633">
        <f t="shared" si="1"/>
        <v>8</v>
      </c>
      <c r="C42" s="637"/>
      <c r="D42" s="635"/>
      <c r="E42" s="636"/>
      <c r="F42" s="635"/>
      <c r="G42" s="637"/>
      <c r="H42" s="638"/>
      <c r="I42" s="637"/>
      <c r="J42" s="638"/>
      <c r="K42" s="637"/>
      <c r="L42" s="633">
        <v>1</v>
      </c>
      <c r="M42" s="637"/>
      <c r="N42" s="638"/>
      <c r="O42" s="637"/>
      <c r="P42" s="638"/>
      <c r="Q42" s="634">
        <v>1</v>
      </c>
      <c r="R42" s="633">
        <v>1</v>
      </c>
      <c r="S42" s="637"/>
      <c r="T42" s="638"/>
      <c r="U42" s="637"/>
      <c r="V42" s="638"/>
      <c r="W42" s="637"/>
      <c r="X42" s="638"/>
      <c r="Y42" s="637"/>
      <c r="Z42" s="638"/>
      <c r="AA42" s="634">
        <v>1</v>
      </c>
      <c r="AB42" s="633">
        <v>2</v>
      </c>
      <c r="AC42" s="637"/>
      <c r="AD42" s="633">
        <v>2</v>
      </c>
      <c r="AE42" s="637"/>
      <c r="AF42" s="638"/>
      <c r="AG42" s="637"/>
      <c r="AH42" s="638"/>
      <c r="AI42" s="641"/>
      <c r="AJ42" s="640"/>
    </row>
    <row r="43" spans="1:36" ht="9" customHeight="1">
      <c r="A43" s="632" t="s">
        <v>1414</v>
      </c>
      <c r="B43" s="633">
        <f t="shared" si="1"/>
        <v>5</v>
      </c>
      <c r="C43" s="634">
        <v>2</v>
      </c>
      <c r="D43" s="635"/>
      <c r="E43" s="636"/>
      <c r="F43" s="635"/>
      <c r="G43" s="637"/>
      <c r="H43" s="638"/>
      <c r="I43" s="637"/>
      <c r="J43" s="638"/>
      <c r="K43" s="637"/>
      <c r="L43" s="638"/>
      <c r="M43" s="637"/>
      <c r="N43" s="638"/>
      <c r="O43" s="637"/>
      <c r="P43" s="638"/>
      <c r="Q43" s="637"/>
      <c r="R43" s="638"/>
      <c r="S43" s="637"/>
      <c r="T43" s="638"/>
      <c r="U43" s="637"/>
      <c r="V43" s="638"/>
      <c r="W43" s="637"/>
      <c r="X43" s="638"/>
      <c r="Y43" s="637"/>
      <c r="Z43" s="638"/>
      <c r="AA43" s="634">
        <v>1</v>
      </c>
      <c r="AB43" s="633">
        <v>2</v>
      </c>
      <c r="AC43" s="637"/>
      <c r="AD43" s="638"/>
      <c r="AE43" s="637"/>
      <c r="AF43" s="638"/>
      <c r="AG43" s="637"/>
      <c r="AH43" s="638"/>
      <c r="AI43" s="641"/>
      <c r="AJ43" s="640"/>
    </row>
    <row r="44" spans="1:36" ht="9" customHeight="1">
      <c r="A44" s="632" t="s">
        <v>1415</v>
      </c>
      <c r="B44" s="633">
        <f t="shared" si="1"/>
        <v>21</v>
      </c>
      <c r="C44" s="634">
        <v>2</v>
      </c>
      <c r="D44" s="635">
        <v>4</v>
      </c>
      <c r="E44" s="636">
        <v>1</v>
      </c>
      <c r="F44" s="635"/>
      <c r="G44" s="634">
        <v>1</v>
      </c>
      <c r="H44" s="633">
        <v>1</v>
      </c>
      <c r="I44" s="637"/>
      <c r="J44" s="638"/>
      <c r="K44" s="637"/>
      <c r="L44" s="633">
        <v>1</v>
      </c>
      <c r="M44" s="634">
        <v>1</v>
      </c>
      <c r="N44" s="638"/>
      <c r="O44" s="634">
        <v>1</v>
      </c>
      <c r="P44" s="638"/>
      <c r="Q44" s="634">
        <v>1</v>
      </c>
      <c r="R44" s="638"/>
      <c r="S44" s="634">
        <v>1</v>
      </c>
      <c r="T44" s="633">
        <v>1</v>
      </c>
      <c r="U44" s="634">
        <v>1</v>
      </c>
      <c r="V44" s="633">
        <v>1</v>
      </c>
      <c r="W44" s="637"/>
      <c r="X44" s="638"/>
      <c r="Y44" s="634">
        <v>2</v>
      </c>
      <c r="Z44" s="638"/>
      <c r="AA44" s="637"/>
      <c r="AB44" s="633">
        <v>1</v>
      </c>
      <c r="AC44" s="634">
        <v>1</v>
      </c>
      <c r="AD44" s="638"/>
      <c r="AE44" s="637"/>
      <c r="AF44" s="638"/>
      <c r="AG44" s="637"/>
      <c r="AH44" s="638"/>
      <c r="AI44" s="641"/>
      <c r="AJ44" s="640"/>
    </row>
    <row r="45" spans="1:36" ht="9" customHeight="1">
      <c r="A45" s="632" t="s">
        <v>1416</v>
      </c>
      <c r="B45" s="633">
        <f t="shared" si="1"/>
        <v>7</v>
      </c>
      <c r="C45" s="634">
        <v>2</v>
      </c>
      <c r="D45" s="635"/>
      <c r="E45" s="636"/>
      <c r="F45" s="635"/>
      <c r="G45" s="637"/>
      <c r="H45" s="638"/>
      <c r="I45" s="637"/>
      <c r="J45" s="638"/>
      <c r="K45" s="637"/>
      <c r="L45" s="638"/>
      <c r="M45" s="637"/>
      <c r="N45" s="638"/>
      <c r="O45" s="637"/>
      <c r="P45" s="638"/>
      <c r="Q45" s="637"/>
      <c r="R45" s="638"/>
      <c r="S45" s="637"/>
      <c r="T45" s="638"/>
      <c r="U45" s="637"/>
      <c r="V45" s="638"/>
      <c r="W45" s="634">
        <v>1</v>
      </c>
      <c r="X45" s="638"/>
      <c r="Y45" s="637"/>
      <c r="Z45" s="633">
        <v>1</v>
      </c>
      <c r="AA45" s="634">
        <v>1</v>
      </c>
      <c r="AB45" s="633">
        <v>2</v>
      </c>
      <c r="AC45" s="637"/>
      <c r="AD45" s="638"/>
      <c r="AE45" s="637"/>
      <c r="AF45" s="638"/>
      <c r="AG45" s="637"/>
      <c r="AH45" s="638"/>
      <c r="AI45" s="641"/>
      <c r="AJ45" s="640"/>
    </row>
    <row r="46" spans="1:36" ht="9" customHeight="1">
      <c r="A46" s="632" t="s">
        <v>1417</v>
      </c>
      <c r="B46" s="633">
        <f t="shared" si="1"/>
        <v>12</v>
      </c>
      <c r="C46" s="634">
        <v>3</v>
      </c>
      <c r="D46" s="635"/>
      <c r="E46" s="636">
        <v>1</v>
      </c>
      <c r="F46" s="635">
        <v>1</v>
      </c>
      <c r="G46" s="637"/>
      <c r="H46" s="633">
        <v>1</v>
      </c>
      <c r="I46" s="637"/>
      <c r="J46" s="638"/>
      <c r="K46" s="637"/>
      <c r="L46" s="638"/>
      <c r="M46" s="637"/>
      <c r="N46" s="638"/>
      <c r="O46" s="637"/>
      <c r="P46" s="638"/>
      <c r="Q46" s="637"/>
      <c r="R46" s="638"/>
      <c r="S46" s="637"/>
      <c r="T46" s="638"/>
      <c r="U46" s="637"/>
      <c r="V46" s="638"/>
      <c r="W46" s="637"/>
      <c r="X46" s="638"/>
      <c r="Y46" s="637"/>
      <c r="Z46" s="638"/>
      <c r="AA46" s="634">
        <v>1</v>
      </c>
      <c r="AB46" s="633">
        <v>4</v>
      </c>
      <c r="AC46" s="637"/>
      <c r="AD46" s="633">
        <v>1</v>
      </c>
      <c r="AE46" s="637"/>
      <c r="AF46" s="638"/>
      <c r="AG46" s="637"/>
      <c r="AH46" s="638"/>
      <c r="AI46" s="641"/>
      <c r="AJ46" s="640"/>
    </row>
    <row r="47" spans="1:36" ht="9" customHeight="1">
      <c r="A47" s="632" t="s">
        <v>1418</v>
      </c>
      <c r="B47" s="633">
        <f t="shared" si="1"/>
        <v>17</v>
      </c>
      <c r="C47" s="637"/>
      <c r="D47" s="638"/>
      <c r="E47" s="634">
        <v>1</v>
      </c>
      <c r="F47" s="633">
        <v>2</v>
      </c>
      <c r="G47" s="637"/>
      <c r="H47" s="638"/>
      <c r="I47" s="637"/>
      <c r="J47" s="638"/>
      <c r="K47" s="634">
        <v>1</v>
      </c>
      <c r="L47" s="633">
        <v>1</v>
      </c>
      <c r="M47" s="634">
        <v>2</v>
      </c>
      <c r="N47" s="633">
        <v>1</v>
      </c>
      <c r="O47" s="637"/>
      <c r="P47" s="638"/>
      <c r="Q47" s="634">
        <v>3</v>
      </c>
      <c r="R47" s="638"/>
      <c r="S47" s="637"/>
      <c r="T47" s="638"/>
      <c r="U47" s="634">
        <v>1</v>
      </c>
      <c r="V47" s="633">
        <v>1</v>
      </c>
      <c r="W47" s="637"/>
      <c r="X47" s="638"/>
      <c r="Y47" s="634">
        <v>1</v>
      </c>
      <c r="Z47" s="638"/>
      <c r="AA47" s="634">
        <v>2</v>
      </c>
      <c r="AB47" s="633">
        <v>1</v>
      </c>
      <c r="AC47" s="637"/>
      <c r="AD47" s="638"/>
      <c r="AE47" s="637"/>
      <c r="AF47" s="638"/>
      <c r="AG47" s="637"/>
      <c r="AH47" s="638"/>
      <c r="AI47" s="637"/>
      <c r="AJ47" s="646"/>
    </row>
    <row r="48" spans="1:36" ht="0.95" customHeight="1">
      <c r="A48" s="647"/>
      <c r="B48" s="647"/>
      <c r="C48" s="647"/>
      <c r="D48" s="647"/>
      <c r="E48" s="647"/>
      <c r="F48" s="647"/>
      <c r="G48" s="647"/>
      <c r="H48" s="647"/>
      <c r="I48" s="647"/>
      <c r="J48" s="647"/>
      <c r="K48" s="647"/>
      <c r="L48" s="647"/>
      <c r="M48" s="647"/>
      <c r="N48" s="647"/>
      <c r="O48" s="647"/>
      <c r="P48" s="647"/>
      <c r="Q48" s="647"/>
      <c r="R48" s="647"/>
      <c r="S48" s="647"/>
      <c r="T48" s="647"/>
      <c r="U48" s="647"/>
      <c r="V48" s="647"/>
      <c r="W48" s="647"/>
      <c r="X48" s="647"/>
      <c r="Y48" s="647"/>
      <c r="Z48" s="647"/>
      <c r="AA48" s="647"/>
      <c r="AB48" s="647"/>
      <c r="AC48" s="647"/>
      <c r="AD48" s="647"/>
      <c r="AE48" s="647"/>
      <c r="AF48" s="647"/>
      <c r="AG48" s="647"/>
      <c r="AH48" s="647"/>
      <c r="AI48" s="647"/>
      <c r="AJ48" s="647"/>
    </row>
    <row r="49" spans="1:36">
      <c r="A49" s="647"/>
      <c r="B49" s="647"/>
      <c r="C49" s="647"/>
      <c r="D49" s="647"/>
      <c r="E49" s="647"/>
      <c r="F49" s="647"/>
      <c r="G49" s="647"/>
      <c r="H49" s="647"/>
      <c r="I49" s="647"/>
      <c r="J49" s="647"/>
      <c r="K49" s="647"/>
      <c r="L49" s="647"/>
      <c r="M49" s="647"/>
      <c r="N49" s="647"/>
      <c r="O49" s="647"/>
      <c r="P49" s="647"/>
      <c r="Q49" s="647"/>
      <c r="R49" s="647"/>
      <c r="S49" s="647"/>
      <c r="T49" s="647"/>
      <c r="U49" s="647"/>
      <c r="V49" s="647"/>
      <c r="W49" s="647"/>
      <c r="X49" s="647"/>
      <c r="Y49" s="647"/>
      <c r="Z49" s="647"/>
      <c r="AA49" s="647"/>
      <c r="AB49" s="647"/>
      <c r="AC49" s="647"/>
      <c r="AD49" s="647"/>
      <c r="AE49" s="647"/>
      <c r="AF49" s="647"/>
      <c r="AG49" s="647"/>
      <c r="AH49" s="647"/>
      <c r="AI49" s="647" t="s">
        <v>592</v>
      </c>
      <c r="AJ49" s="647"/>
    </row>
  </sheetData>
  <sheetProtection password="CA55" sheet="1" objects="1" scenarios="1"/>
  <phoneticPr fontId="9" type="noConversion"/>
  <pageMargins left="0.24" right="0.75" top="0.42" bottom="0.34" header="0" footer="0"/>
  <pageSetup paperSize="25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AE50"/>
  <sheetViews>
    <sheetView showGridLines="0" workbookViewId="0">
      <selection sqref="A1:IV65536"/>
    </sheetView>
  </sheetViews>
  <sheetFormatPr baseColWidth="10" defaultColWidth="8.19921875" defaultRowHeight="9"/>
  <cols>
    <col min="1" max="1" width="25.796875" customWidth="1"/>
    <col min="2" max="2" width="8.796875" customWidth="1"/>
    <col min="3" max="29" width="5" customWidth="1"/>
    <col min="30" max="30" width="7.3984375" customWidth="1"/>
  </cols>
  <sheetData>
    <row r="1" spans="1:30" ht="10.5">
      <c r="A1" s="1" t="s">
        <v>298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0" ht="6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30" ht="10.5">
      <c r="A3" s="1" t="s">
        <v>1515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30" ht="10.5">
      <c r="A4" s="1" t="s">
        <v>1342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30" ht="10.5">
      <c r="A5" s="1" t="s">
        <v>1516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</row>
    <row r="6" spans="1:30" ht="9" customHeight="1"/>
    <row r="7" spans="1:30">
      <c r="A7" s="648"/>
      <c r="B7" s="649" t="s">
        <v>383</v>
      </c>
      <c r="C7" s="650" t="s">
        <v>1517</v>
      </c>
      <c r="D7" s="651"/>
      <c r="E7" s="651"/>
      <c r="F7" s="652"/>
      <c r="G7" s="653"/>
      <c r="H7" s="651"/>
      <c r="I7" s="651"/>
      <c r="J7" s="654" t="s">
        <v>1518</v>
      </c>
      <c r="K7" s="651"/>
      <c r="L7" s="651"/>
      <c r="M7" s="651"/>
      <c r="N7" s="655"/>
      <c r="O7" s="656"/>
      <c r="P7" s="651"/>
      <c r="Q7" s="652"/>
      <c r="R7" s="651"/>
      <c r="S7" s="651"/>
      <c r="T7" s="657"/>
      <c r="U7" s="657"/>
      <c r="V7" s="654" t="s">
        <v>1519</v>
      </c>
      <c r="W7" s="657"/>
      <c r="X7" s="657"/>
      <c r="Y7" s="657"/>
      <c r="Z7" s="657"/>
      <c r="AA7" s="657"/>
      <c r="AB7" s="657"/>
      <c r="AC7" s="657"/>
      <c r="AD7" s="478"/>
    </row>
    <row r="8" spans="1:30">
      <c r="A8" s="658" t="s">
        <v>1347</v>
      </c>
      <c r="B8" s="659" t="s">
        <v>1348</v>
      </c>
      <c r="C8" s="488" t="s">
        <v>1349</v>
      </c>
      <c r="D8" s="486"/>
      <c r="E8" s="485" t="s">
        <v>1349</v>
      </c>
      <c r="F8" s="486"/>
      <c r="G8" s="488" t="s">
        <v>1350</v>
      </c>
      <c r="H8" s="488" t="s">
        <v>1350</v>
      </c>
      <c r="I8" s="488" t="s">
        <v>1350</v>
      </c>
      <c r="J8" s="488" t="s">
        <v>1349</v>
      </c>
      <c r="K8" s="487"/>
      <c r="L8" s="488" t="s">
        <v>1352</v>
      </c>
      <c r="M8" s="488" t="s">
        <v>1351</v>
      </c>
      <c r="N8" s="488" t="s">
        <v>1353</v>
      </c>
      <c r="O8" s="489" t="s">
        <v>1354</v>
      </c>
      <c r="P8" s="485" t="s">
        <v>1355</v>
      </c>
      <c r="Q8" s="486"/>
      <c r="R8" s="485" t="s">
        <v>1520</v>
      </c>
      <c r="S8" s="486"/>
      <c r="T8" s="490" t="s">
        <v>1357</v>
      </c>
      <c r="U8" s="485" t="s">
        <v>1357</v>
      </c>
      <c r="V8" s="486"/>
      <c r="W8" s="490" t="s">
        <v>1358</v>
      </c>
      <c r="X8" s="485" t="s">
        <v>1521</v>
      </c>
      <c r="Y8" s="492"/>
      <c r="Z8" s="485" t="s">
        <v>1360</v>
      </c>
      <c r="AA8" s="486"/>
      <c r="AB8" s="485" t="s">
        <v>1361</v>
      </c>
      <c r="AC8" s="486"/>
      <c r="AD8" s="490" t="s">
        <v>1362</v>
      </c>
    </row>
    <row r="9" spans="1:30">
      <c r="A9" s="660"/>
      <c r="B9" s="659" t="s">
        <v>1363</v>
      </c>
      <c r="C9" s="488" t="s">
        <v>1364</v>
      </c>
      <c r="D9" s="486"/>
      <c r="E9" s="485" t="s">
        <v>1365</v>
      </c>
      <c r="F9" s="486"/>
      <c r="G9" s="488" t="s">
        <v>1366</v>
      </c>
      <c r="H9" s="488" t="s">
        <v>1367</v>
      </c>
      <c r="I9" s="488" t="s">
        <v>1368</v>
      </c>
      <c r="J9" s="488" t="s">
        <v>1365</v>
      </c>
      <c r="K9" s="487"/>
      <c r="L9" s="488" t="s">
        <v>1370</v>
      </c>
      <c r="M9" s="488" t="s">
        <v>1369</v>
      </c>
      <c r="N9" s="488" t="s">
        <v>1371</v>
      </c>
      <c r="O9" s="493" t="s">
        <v>1522</v>
      </c>
      <c r="P9" s="485" t="s">
        <v>1373</v>
      </c>
      <c r="Q9" s="486"/>
      <c r="R9" s="485" t="s">
        <v>1523</v>
      </c>
      <c r="S9" s="486"/>
      <c r="T9" s="490" t="s">
        <v>1375</v>
      </c>
      <c r="U9" s="485" t="s">
        <v>1376</v>
      </c>
      <c r="V9" s="486"/>
      <c r="W9" s="490" t="s">
        <v>1524</v>
      </c>
      <c r="X9" s="485" t="s">
        <v>1525</v>
      </c>
      <c r="Y9" s="492"/>
      <c r="Z9" s="485" t="s">
        <v>1379</v>
      </c>
      <c r="AA9" s="486"/>
      <c r="AB9" s="485" t="s">
        <v>1380</v>
      </c>
      <c r="AC9" s="486"/>
      <c r="AD9" s="490" t="s">
        <v>1381</v>
      </c>
    </row>
    <row r="10" spans="1:30" ht="9.9499999999999993" customHeight="1">
      <c r="A10" s="661"/>
      <c r="B10" s="662"/>
      <c r="C10" s="663" t="s">
        <v>1382</v>
      </c>
      <c r="D10" s="664" t="s">
        <v>1383</v>
      </c>
      <c r="E10" s="665" t="s">
        <v>1382</v>
      </c>
      <c r="F10" s="664" t="s">
        <v>1383</v>
      </c>
      <c r="G10" s="666" t="s">
        <v>1383</v>
      </c>
      <c r="H10" s="663" t="s">
        <v>1383</v>
      </c>
      <c r="I10" s="663" t="s">
        <v>1382</v>
      </c>
      <c r="J10" s="663" t="s">
        <v>1382</v>
      </c>
      <c r="K10" s="665" t="s">
        <v>1383</v>
      </c>
      <c r="L10" s="663" t="s">
        <v>1382</v>
      </c>
      <c r="M10" s="663" t="s">
        <v>1383</v>
      </c>
      <c r="N10" s="663" t="s">
        <v>1382</v>
      </c>
      <c r="O10" s="666" t="s">
        <v>1382</v>
      </c>
      <c r="P10" s="665" t="s">
        <v>1382</v>
      </c>
      <c r="Q10" s="664" t="s">
        <v>1383</v>
      </c>
      <c r="R10" s="665" t="s">
        <v>1382</v>
      </c>
      <c r="S10" s="664" t="s">
        <v>1383</v>
      </c>
      <c r="T10" s="664" t="s">
        <v>1382</v>
      </c>
      <c r="U10" s="665" t="s">
        <v>1382</v>
      </c>
      <c r="V10" s="664" t="s">
        <v>1383</v>
      </c>
      <c r="W10" s="664" t="s">
        <v>1382</v>
      </c>
      <c r="X10" s="665" t="s">
        <v>1382</v>
      </c>
      <c r="Y10" s="664" t="s">
        <v>1383</v>
      </c>
      <c r="Z10" s="665" t="s">
        <v>1382</v>
      </c>
      <c r="AA10" s="664" t="s">
        <v>1383</v>
      </c>
      <c r="AB10" s="665" t="s">
        <v>1382</v>
      </c>
      <c r="AC10" s="664" t="s">
        <v>1383</v>
      </c>
      <c r="AD10" s="664" t="s">
        <v>1382</v>
      </c>
    </row>
    <row r="11" spans="1:30">
      <c r="A11" s="667"/>
      <c r="B11" s="668"/>
      <c r="C11" s="667"/>
      <c r="D11" s="669"/>
      <c r="E11" s="23"/>
      <c r="F11" s="669"/>
      <c r="G11" s="517"/>
      <c r="H11" s="517"/>
      <c r="I11" s="517"/>
      <c r="J11" s="667"/>
      <c r="K11" s="23"/>
      <c r="L11" s="667"/>
      <c r="M11" s="668"/>
      <c r="N11" s="23"/>
      <c r="O11" s="670" t="s">
        <v>1384</v>
      </c>
      <c r="P11" s="23"/>
      <c r="Q11" s="669"/>
      <c r="R11" s="23"/>
      <c r="S11" s="669"/>
      <c r="T11" s="669"/>
      <c r="U11" s="23"/>
      <c r="V11" s="669"/>
      <c r="W11" s="669"/>
      <c r="X11" s="23"/>
      <c r="Y11" s="669"/>
      <c r="Z11" s="23"/>
      <c r="AA11" s="669"/>
      <c r="AB11" s="23"/>
      <c r="AC11" s="669"/>
      <c r="AD11" s="517"/>
    </row>
    <row r="12" spans="1:30" ht="15" customHeight="1">
      <c r="A12" s="671" t="s">
        <v>307</v>
      </c>
      <c r="B12" s="672">
        <f>SUM(C12:AD12)</f>
        <v>242</v>
      </c>
      <c r="C12" s="673">
        <f>(C14+D14)</f>
        <v>10</v>
      </c>
      <c r="D12" s="674"/>
      <c r="E12" s="675">
        <f>SUM(E14:F14)</f>
        <v>7</v>
      </c>
      <c r="F12" s="517"/>
      <c r="G12" s="676">
        <f>(G14)</f>
        <v>2</v>
      </c>
      <c r="H12" s="676">
        <f>SUM(H14)</f>
        <v>32</v>
      </c>
      <c r="I12" s="676">
        <f>SUM(I14)</f>
        <v>4</v>
      </c>
      <c r="J12" s="673">
        <f>(J14+K14)</f>
        <v>6</v>
      </c>
      <c r="K12" s="677"/>
      <c r="L12" s="673">
        <f>(L14)</f>
        <v>44</v>
      </c>
      <c r="M12" s="672">
        <f>(M14)</f>
        <v>16</v>
      </c>
      <c r="N12" s="675">
        <f>SUM(N14)</f>
        <v>7</v>
      </c>
      <c r="O12" s="672">
        <v>24</v>
      </c>
      <c r="P12" s="675">
        <f>(P14+Q14)</f>
        <v>16</v>
      </c>
      <c r="Q12" s="674"/>
      <c r="R12" s="675">
        <f>SUM(R14:S14)</f>
        <v>7</v>
      </c>
      <c r="S12" s="674"/>
      <c r="T12" s="678">
        <f>SUM(T14)</f>
        <v>6</v>
      </c>
      <c r="U12" s="675">
        <f>(U14+V14)</f>
        <v>6</v>
      </c>
      <c r="V12" s="674"/>
      <c r="W12" s="678">
        <f>(W14)</f>
        <v>31</v>
      </c>
      <c r="X12" s="675">
        <f>(X14+Y14)</f>
        <v>7</v>
      </c>
      <c r="Y12" s="674"/>
      <c r="Z12" s="675">
        <f>(Z14+AA14)</f>
        <v>7</v>
      </c>
      <c r="AA12" s="674"/>
      <c r="AB12" s="675">
        <f>(AB14+AC14)</f>
        <v>6</v>
      </c>
      <c r="AC12" s="674"/>
      <c r="AD12" s="678">
        <f>SUM(AD14)</f>
        <v>4</v>
      </c>
    </row>
    <row r="13" spans="1:30">
      <c r="A13" s="667"/>
      <c r="B13" s="668"/>
      <c r="C13" s="667"/>
      <c r="D13" s="669"/>
      <c r="E13" s="23"/>
      <c r="F13" s="669"/>
      <c r="G13" s="668"/>
      <c r="H13" s="668"/>
      <c r="I13" s="668"/>
      <c r="J13" s="667"/>
      <c r="K13" s="23"/>
      <c r="L13" s="667"/>
      <c r="M13" s="668"/>
      <c r="N13" s="23"/>
      <c r="O13" s="668"/>
      <c r="P13" s="23"/>
      <c r="Q13" s="669"/>
      <c r="R13" s="23"/>
      <c r="S13" s="669"/>
      <c r="T13" s="669"/>
      <c r="U13" s="23"/>
      <c r="V13" s="669"/>
      <c r="W13" s="669"/>
      <c r="X13" s="23"/>
      <c r="Y13" s="669"/>
      <c r="Z13" s="23"/>
      <c r="AA13" s="669"/>
      <c r="AB13" s="23"/>
      <c r="AC13" s="674"/>
      <c r="AD13" s="674"/>
    </row>
    <row r="14" spans="1:30" ht="11.1" customHeight="1">
      <c r="A14" s="671" t="s">
        <v>1385</v>
      </c>
      <c r="B14" s="679"/>
      <c r="C14" s="680">
        <f t="shared" ref="C14:N14" si="0">SUM(C16:C48)</f>
        <v>3</v>
      </c>
      <c r="D14" s="681">
        <f t="shared" si="0"/>
        <v>7</v>
      </c>
      <c r="E14" s="682">
        <f t="shared" si="0"/>
        <v>1</v>
      </c>
      <c r="F14" s="681">
        <f t="shared" si="0"/>
        <v>6</v>
      </c>
      <c r="G14" s="683">
        <f t="shared" si="0"/>
        <v>2</v>
      </c>
      <c r="H14" s="683">
        <f t="shared" si="0"/>
        <v>32</v>
      </c>
      <c r="I14" s="683">
        <f t="shared" si="0"/>
        <v>4</v>
      </c>
      <c r="J14" s="680">
        <f t="shared" si="0"/>
        <v>3</v>
      </c>
      <c r="K14" s="682">
        <f t="shared" si="0"/>
        <v>3</v>
      </c>
      <c r="L14" s="680">
        <f t="shared" si="0"/>
        <v>44</v>
      </c>
      <c r="M14" s="683">
        <f t="shared" si="0"/>
        <v>16</v>
      </c>
      <c r="N14" s="682">
        <f t="shared" si="0"/>
        <v>7</v>
      </c>
      <c r="O14" s="683">
        <v>24</v>
      </c>
      <c r="P14" s="682">
        <f t="shared" ref="P14:AD14" si="1">SUM(P16:P48)</f>
        <v>6</v>
      </c>
      <c r="Q14" s="681">
        <f t="shared" si="1"/>
        <v>10</v>
      </c>
      <c r="R14" s="682">
        <f t="shared" si="1"/>
        <v>2</v>
      </c>
      <c r="S14" s="681">
        <f t="shared" si="1"/>
        <v>5</v>
      </c>
      <c r="T14" s="681">
        <f t="shared" si="1"/>
        <v>6</v>
      </c>
      <c r="U14" s="682">
        <f t="shared" si="1"/>
        <v>2</v>
      </c>
      <c r="V14" s="681">
        <f t="shared" si="1"/>
        <v>4</v>
      </c>
      <c r="W14" s="681">
        <f t="shared" si="1"/>
        <v>31</v>
      </c>
      <c r="X14" s="682">
        <f t="shared" si="1"/>
        <v>2</v>
      </c>
      <c r="Y14" s="681">
        <f t="shared" si="1"/>
        <v>5</v>
      </c>
      <c r="Z14" s="682">
        <f t="shared" si="1"/>
        <v>2</v>
      </c>
      <c r="AA14" s="681">
        <f t="shared" si="1"/>
        <v>5</v>
      </c>
      <c r="AB14" s="682">
        <f t="shared" si="1"/>
        <v>2</v>
      </c>
      <c r="AC14" s="681">
        <f t="shared" si="1"/>
        <v>4</v>
      </c>
      <c r="AD14" s="681">
        <f t="shared" si="1"/>
        <v>4</v>
      </c>
    </row>
    <row r="15" spans="1:30" ht="8.1" customHeight="1">
      <c r="A15" s="4"/>
      <c r="B15" s="684"/>
      <c r="C15" s="685"/>
      <c r="D15" s="686"/>
      <c r="E15" s="687"/>
      <c r="F15" s="686"/>
      <c r="G15" s="688"/>
      <c r="H15" s="688"/>
      <c r="I15" s="688"/>
      <c r="J15" s="685"/>
      <c r="K15" s="687"/>
      <c r="L15" s="685"/>
      <c r="M15" s="688"/>
      <c r="N15" s="687"/>
      <c r="O15" s="688"/>
      <c r="P15" s="687"/>
      <c r="Q15" s="686"/>
      <c r="R15" s="687"/>
      <c r="S15" s="686"/>
      <c r="T15" s="686"/>
      <c r="U15" s="687"/>
      <c r="V15" s="686"/>
      <c r="W15" s="686"/>
      <c r="X15" s="687"/>
      <c r="Y15" s="686"/>
      <c r="Z15" s="687"/>
      <c r="AA15" s="686"/>
      <c r="AB15" s="687"/>
      <c r="AC15" s="686"/>
      <c r="AD15" s="28"/>
    </row>
    <row r="16" spans="1:30">
      <c r="A16" s="689" t="s">
        <v>1386</v>
      </c>
      <c r="B16" s="690">
        <f>SUM(C16:AC16)</f>
        <v>1</v>
      </c>
      <c r="C16" s="691"/>
      <c r="D16" s="692"/>
      <c r="E16" s="692"/>
      <c r="F16" s="692"/>
      <c r="G16" s="691"/>
      <c r="H16" s="691"/>
      <c r="I16" s="691"/>
      <c r="J16" s="691"/>
      <c r="K16" s="691"/>
      <c r="L16" s="691"/>
      <c r="M16" s="690">
        <v>1</v>
      </c>
      <c r="N16" s="691"/>
      <c r="O16" s="691"/>
      <c r="P16" s="691"/>
      <c r="Q16" s="691"/>
      <c r="R16" s="691"/>
      <c r="S16" s="691"/>
      <c r="T16" s="691"/>
      <c r="U16" s="691"/>
      <c r="V16" s="691"/>
      <c r="W16" s="691"/>
      <c r="X16" s="691"/>
      <c r="Y16" s="691"/>
      <c r="Z16" s="691"/>
      <c r="AA16" s="691"/>
      <c r="AB16" s="691"/>
      <c r="AC16" s="691"/>
      <c r="AD16" s="28"/>
    </row>
    <row r="17" spans="1:30">
      <c r="A17" s="689" t="s">
        <v>1387</v>
      </c>
      <c r="B17" s="690">
        <f>SUM(C17:AC17)</f>
        <v>1</v>
      </c>
      <c r="C17" s="691"/>
      <c r="D17" s="692"/>
      <c r="E17" s="692"/>
      <c r="F17" s="692"/>
      <c r="G17" s="691"/>
      <c r="H17" s="691"/>
      <c r="I17" s="691"/>
      <c r="J17" s="691"/>
      <c r="K17" s="691"/>
      <c r="L17" s="691"/>
      <c r="M17" s="691"/>
      <c r="N17" s="691"/>
      <c r="O17" s="691"/>
      <c r="P17" s="691"/>
      <c r="Q17" s="691"/>
      <c r="R17" s="691"/>
      <c r="S17" s="691"/>
      <c r="T17" s="691"/>
      <c r="U17" s="691"/>
      <c r="V17" s="691"/>
      <c r="W17" s="691"/>
      <c r="X17" s="691"/>
      <c r="Y17" s="690">
        <v>1</v>
      </c>
      <c r="Z17" s="691"/>
      <c r="AA17" s="691"/>
      <c r="AB17" s="691"/>
      <c r="AC17" s="691"/>
      <c r="AD17" s="28"/>
    </row>
    <row r="18" spans="1:30">
      <c r="A18" s="689" t="s">
        <v>1388</v>
      </c>
      <c r="B18" s="691"/>
      <c r="C18" s="691"/>
      <c r="D18" s="692"/>
      <c r="E18" s="692"/>
      <c r="F18" s="692"/>
      <c r="G18" s="691"/>
      <c r="H18" s="691"/>
      <c r="I18" s="691"/>
      <c r="J18" s="691"/>
      <c r="K18" s="691"/>
      <c r="L18" s="691"/>
      <c r="M18" s="691"/>
      <c r="N18" s="691"/>
      <c r="O18" s="691"/>
      <c r="P18" s="691"/>
      <c r="Q18" s="691"/>
      <c r="R18" s="691"/>
      <c r="S18" s="691"/>
      <c r="T18" s="691"/>
      <c r="U18" s="691"/>
      <c r="V18" s="691"/>
      <c r="W18" s="691"/>
      <c r="X18" s="691"/>
      <c r="Y18" s="691"/>
      <c r="Z18" s="691"/>
      <c r="AA18" s="691"/>
      <c r="AB18" s="691"/>
      <c r="AC18" s="691"/>
      <c r="AD18" s="28"/>
    </row>
    <row r="19" spans="1:30">
      <c r="A19" s="689" t="s">
        <v>1389</v>
      </c>
      <c r="B19" s="691"/>
      <c r="C19" s="691"/>
      <c r="D19" s="692"/>
      <c r="E19" s="692"/>
      <c r="F19" s="692"/>
      <c r="G19" s="691"/>
      <c r="H19" s="691"/>
      <c r="I19" s="691"/>
      <c r="J19" s="691"/>
      <c r="K19" s="691"/>
      <c r="L19" s="691"/>
      <c r="M19" s="691"/>
      <c r="N19" s="691"/>
      <c r="O19" s="691"/>
      <c r="P19" s="691"/>
      <c r="Q19" s="691"/>
      <c r="R19" s="691"/>
      <c r="S19" s="691"/>
      <c r="T19" s="691"/>
      <c r="U19" s="691"/>
      <c r="V19" s="691"/>
      <c r="W19" s="691"/>
      <c r="X19" s="691"/>
      <c r="Y19" s="691"/>
      <c r="Z19" s="691"/>
      <c r="AA19" s="691"/>
      <c r="AB19" s="691"/>
      <c r="AC19" s="691"/>
      <c r="AD19" s="28"/>
    </row>
    <row r="20" spans="1:30">
      <c r="A20" s="689" t="s">
        <v>1390</v>
      </c>
      <c r="B20" s="690">
        <f>SUM(C20:AC20)</f>
        <v>1</v>
      </c>
      <c r="C20" s="691"/>
      <c r="D20" s="692"/>
      <c r="E20" s="692"/>
      <c r="F20" s="693">
        <v>1</v>
      </c>
      <c r="G20" s="691"/>
      <c r="H20" s="691"/>
      <c r="I20" s="691"/>
      <c r="J20" s="691"/>
      <c r="K20" s="691"/>
      <c r="L20" s="691"/>
      <c r="M20" s="691"/>
      <c r="N20" s="691"/>
      <c r="O20" s="691"/>
      <c r="P20" s="691"/>
      <c r="Q20" s="691"/>
      <c r="R20" s="691"/>
      <c r="S20" s="691"/>
      <c r="T20" s="691"/>
      <c r="U20" s="691"/>
      <c r="V20" s="691"/>
      <c r="W20" s="691"/>
      <c r="X20" s="691"/>
      <c r="Y20" s="691"/>
      <c r="Z20" s="691"/>
      <c r="AA20" s="691"/>
      <c r="AB20" s="691"/>
      <c r="AC20" s="691"/>
      <c r="AD20" s="28"/>
    </row>
    <row r="21" spans="1:30" ht="8.1" customHeight="1">
      <c r="A21" s="689" t="s">
        <v>1391</v>
      </c>
      <c r="B21" s="690">
        <f>SUM(C21:AC21)</f>
        <v>2</v>
      </c>
      <c r="C21" s="691"/>
      <c r="D21" s="693">
        <v>1</v>
      </c>
      <c r="E21" s="692"/>
      <c r="F21" s="692"/>
      <c r="G21" s="691"/>
      <c r="H21" s="691"/>
      <c r="I21" s="691"/>
      <c r="J21" s="691"/>
      <c r="K21" s="690">
        <v>1</v>
      </c>
      <c r="L21" s="691"/>
      <c r="M21" s="691"/>
      <c r="N21" s="691"/>
      <c r="O21" s="691"/>
      <c r="P21" s="691"/>
      <c r="Q21" s="691"/>
      <c r="R21" s="691"/>
      <c r="S21" s="691"/>
      <c r="T21" s="691"/>
      <c r="U21" s="691"/>
      <c r="V21" s="691"/>
      <c r="W21" s="691"/>
      <c r="X21" s="691"/>
      <c r="Y21" s="691"/>
      <c r="Z21" s="691"/>
      <c r="AA21" s="691"/>
      <c r="AB21" s="691"/>
      <c r="AC21" s="691"/>
      <c r="AD21" s="28"/>
    </row>
    <row r="22" spans="1:30">
      <c r="A22" s="689" t="s">
        <v>1392</v>
      </c>
      <c r="B22" s="690">
        <f>SUM(C22:AC22)</f>
        <v>2</v>
      </c>
      <c r="C22" s="691"/>
      <c r="D22" s="692"/>
      <c r="E22" s="692"/>
      <c r="F22" s="692"/>
      <c r="G22" s="691"/>
      <c r="H22" s="691"/>
      <c r="I22" s="691"/>
      <c r="J22" s="691"/>
      <c r="K22" s="691"/>
      <c r="L22" s="691"/>
      <c r="M22" s="691"/>
      <c r="N22" s="691"/>
      <c r="O22" s="691"/>
      <c r="P22" s="691"/>
      <c r="Q22" s="691"/>
      <c r="R22" s="691"/>
      <c r="S22" s="691"/>
      <c r="T22" s="691"/>
      <c r="U22" s="691"/>
      <c r="V22" s="691"/>
      <c r="W22" s="691"/>
      <c r="X22" s="691"/>
      <c r="Y22" s="690">
        <v>1</v>
      </c>
      <c r="Z22" s="690">
        <v>1</v>
      </c>
      <c r="AA22" s="691"/>
      <c r="AB22" s="691"/>
      <c r="AC22" s="691"/>
      <c r="AD22" s="28"/>
    </row>
    <row r="23" spans="1:30">
      <c r="A23" s="689" t="s">
        <v>1393</v>
      </c>
      <c r="B23" s="691"/>
      <c r="C23" s="691"/>
      <c r="D23" s="692"/>
      <c r="E23" s="692"/>
      <c r="F23" s="692"/>
      <c r="G23" s="691"/>
      <c r="H23" s="691"/>
      <c r="I23" s="691"/>
      <c r="J23" s="691"/>
      <c r="K23" s="691"/>
      <c r="L23" s="691"/>
      <c r="M23" s="691"/>
      <c r="N23" s="691"/>
      <c r="O23" s="691"/>
      <c r="P23" s="691"/>
      <c r="Q23" s="691"/>
      <c r="R23" s="691"/>
      <c r="S23" s="691"/>
      <c r="T23" s="691"/>
      <c r="U23" s="691"/>
      <c r="V23" s="691"/>
      <c r="W23" s="691"/>
      <c r="X23" s="691"/>
      <c r="Y23" s="691"/>
      <c r="Z23" s="691"/>
      <c r="AA23" s="691"/>
      <c r="AB23" s="691"/>
      <c r="AC23" s="691"/>
      <c r="AD23" s="28"/>
    </row>
    <row r="24" spans="1:30">
      <c r="A24" s="689" t="s">
        <v>1394</v>
      </c>
      <c r="B24" s="690">
        <f>SUM(C24:AD24)</f>
        <v>17</v>
      </c>
      <c r="C24" s="691"/>
      <c r="D24" s="692"/>
      <c r="E24" s="692"/>
      <c r="F24" s="692"/>
      <c r="G24" s="691"/>
      <c r="H24" s="690">
        <v>7</v>
      </c>
      <c r="I24" s="690">
        <v>1</v>
      </c>
      <c r="J24" s="691"/>
      <c r="K24" s="690">
        <v>1</v>
      </c>
      <c r="L24" s="691"/>
      <c r="M24" s="691"/>
      <c r="N24" s="691"/>
      <c r="O24" s="691"/>
      <c r="P24" s="691"/>
      <c r="Q24" s="690">
        <v>1</v>
      </c>
      <c r="R24" s="691"/>
      <c r="S24" s="691"/>
      <c r="T24" s="691"/>
      <c r="U24" s="691"/>
      <c r="V24" s="690">
        <v>3</v>
      </c>
      <c r="W24" s="690">
        <v>1</v>
      </c>
      <c r="X24" s="691"/>
      <c r="Y24" s="691"/>
      <c r="Z24" s="691"/>
      <c r="AA24" s="690">
        <v>2</v>
      </c>
      <c r="AB24" s="691"/>
      <c r="AC24" s="691"/>
      <c r="AD24" s="37">
        <v>1</v>
      </c>
    </row>
    <row r="25" spans="1:30">
      <c r="A25" s="689" t="s">
        <v>1395</v>
      </c>
      <c r="B25" s="690">
        <f>SUM(C25:AD25)</f>
        <v>1</v>
      </c>
      <c r="C25" s="691"/>
      <c r="D25" s="692"/>
      <c r="E25" s="692"/>
      <c r="F25" s="693">
        <v>1</v>
      </c>
      <c r="G25" s="691"/>
      <c r="H25" s="691"/>
      <c r="I25" s="691"/>
      <c r="J25" s="691"/>
      <c r="K25" s="691"/>
      <c r="L25" s="691"/>
      <c r="M25" s="691"/>
      <c r="N25" s="691"/>
      <c r="O25" s="691"/>
      <c r="P25" s="691"/>
      <c r="Q25" s="691"/>
      <c r="R25" s="691"/>
      <c r="S25" s="691"/>
      <c r="T25" s="691"/>
      <c r="U25" s="691"/>
      <c r="V25" s="691"/>
      <c r="W25" s="691"/>
      <c r="X25" s="691"/>
      <c r="Y25" s="691"/>
      <c r="Z25" s="691"/>
      <c r="AA25" s="691"/>
      <c r="AB25" s="691"/>
      <c r="AC25" s="691"/>
      <c r="AD25" s="28"/>
    </row>
    <row r="26" spans="1:30">
      <c r="A26" s="689" t="s">
        <v>1396</v>
      </c>
      <c r="B26" s="691"/>
      <c r="C26" s="691"/>
      <c r="D26" s="692"/>
      <c r="E26" s="692"/>
      <c r="F26" s="692"/>
      <c r="G26" s="691"/>
      <c r="H26" s="691"/>
      <c r="I26" s="691"/>
      <c r="J26" s="691"/>
      <c r="K26" s="691"/>
      <c r="L26" s="691"/>
      <c r="M26" s="691"/>
      <c r="N26" s="691"/>
      <c r="O26" s="691"/>
      <c r="P26" s="691"/>
      <c r="Q26" s="691"/>
      <c r="R26" s="691"/>
      <c r="S26" s="691"/>
      <c r="T26" s="691"/>
      <c r="U26" s="691"/>
      <c r="V26" s="691"/>
      <c r="W26" s="691"/>
      <c r="X26" s="691"/>
      <c r="Y26" s="691"/>
      <c r="Z26" s="691"/>
      <c r="AA26" s="691"/>
      <c r="AB26" s="691"/>
      <c r="AC26" s="691"/>
      <c r="AD26" s="28"/>
    </row>
    <row r="27" spans="1:30">
      <c r="A27" s="689" t="s">
        <v>1397</v>
      </c>
      <c r="B27" s="690">
        <f>SUM(C27:AC27)</f>
        <v>1</v>
      </c>
      <c r="C27" s="691"/>
      <c r="D27" s="692"/>
      <c r="E27" s="692"/>
      <c r="F27" s="692"/>
      <c r="G27" s="691"/>
      <c r="H27" s="691"/>
      <c r="I27" s="691"/>
      <c r="J27" s="691"/>
      <c r="K27" s="691"/>
      <c r="L27" s="691"/>
      <c r="M27" s="691"/>
      <c r="N27" s="691"/>
      <c r="O27" s="691"/>
      <c r="P27" s="691"/>
      <c r="Q27" s="691"/>
      <c r="R27" s="691"/>
      <c r="S27" s="691"/>
      <c r="T27" s="691"/>
      <c r="U27" s="691"/>
      <c r="V27" s="691"/>
      <c r="W27" s="691"/>
      <c r="X27" s="691"/>
      <c r="Y27" s="690">
        <v>1</v>
      </c>
      <c r="Z27" s="691"/>
      <c r="AA27" s="691"/>
      <c r="AB27" s="691"/>
      <c r="AC27" s="691"/>
      <c r="AD27" s="28"/>
    </row>
    <row r="28" spans="1:30">
      <c r="A28" s="689" t="s">
        <v>1398</v>
      </c>
      <c r="B28" s="690">
        <f>SUM(C28:AC28)</f>
        <v>1</v>
      </c>
      <c r="C28" s="691"/>
      <c r="D28" s="692"/>
      <c r="E28" s="692"/>
      <c r="F28" s="692"/>
      <c r="G28" s="691"/>
      <c r="H28" s="691"/>
      <c r="I28" s="691"/>
      <c r="J28" s="691"/>
      <c r="K28" s="691"/>
      <c r="L28" s="691"/>
      <c r="M28" s="690">
        <v>1</v>
      </c>
      <c r="N28" s="691"/>
      <c r="O28" s="691"/>
      <c r="P28" s="691"/>
      <c r="Q28" s="691"/>
      <c r="R28" s="691"/>
      <c r="S28" s="691"/>
      <c r="T28" s="691"/>
      <c r="U28" s="691"/>
      <c r="V28" s="691"/>
      <c r="W28" s="691"/>
      <c r="X28" s="691"/>
      <c r="Y28" s="691"/>
      <c r="Z28" s="691"/>
      <c r="AA28" s="691"/>
      <c r="AB28" s="691"/>
      <c r="AC28" s="691"/>
      <c r="AD28" s="28"/>
    </row>
    <row r="29" spans="1:30">
      <c r="A29" s="689" t="s">
        <v>1399</v>
      </c>
      <c r="B29" s="690">
        <f>SUM(C29:AD29)</f>
        <v>19</v>
      </c>
      <c r="C29" s="690">
        <v>1</v>
      </c>
      <c r="D29" s="693">
        <v>1</v>
      </c>
      <c r="E29" s="692"/>
      <c r="F29" s="692"/>
      <c r="G29" s="691"/>
      <c r="H29" s="690">
        <v>1</v>
      </c>
      <c r="I29" s="690">
        <v>1</v>
      </c>
      <c r="J29" s="691"/>
      <c r="K29" s="690">
        <v>1</v>
      </c>
      <c r="L29" s="691"/>
      <c r="M29" s="691"/>
      <c r="N29" s="691"/>
      <c r="O29" s="691"/>
      <c r="P29" s="691"/>
      <c r="Q29" s="690">
        <v>2</v>
      </c>
      <c r="R29" s="690">
        <v>1</v>
      </c>
      <c r="S29" s="690">
        <v>1</v>
      </c>
      <c r="T29" s="690">
        <v>1</v>
      </c>
      <c r="U29" s="690">
        <v>1</v>
      </c>
      <c r="V29" s="691"/>
      <c r="W29" s="690">
        <v>2</v>
      </c>
      <c r="X29" s="690">
        <v>1</v>
      </c>
      <c r="Y29" s="690">
        <v>1</v>
      </c>
      <c r="Z29" s="690">
        <v>1</v>
      </c>
      <c r="AA29" s="690">
        <v>1</v>
      </c>
      <c r="AB29" s="691"/>
      <c r="AC29" s="690">
        <v>1</v>
      </c>
      <c r="AD29" s="37">
        <v>1</v>
      </c>
    </row>
    <row r="30" spans="1:30">
      <c r="A30" s="689" t="s">
        <v>1400</v>
      </c>
      <c r="B30" s="690">
        <f>SUM(C30:AC30)</f>
        <v>10</v>
      </c>
      <c r="C30" s="690">
        <v>1</v>
      </c>
      <c r="D30" s="693">
        <v>1</v>
      </c>
      <c r="E30" s="693">
        <v>1</v>
      </c>
      <c r="F30" s="693">
        <v>3</v>
      </c>
      <c r="G30" s="691"/>
      <c r="H30" s="691"/>
      <c r="I30" s="691"/>
      <c r="J30" s="690">
        <v>1</v>
      </c>
      <c r="K30" s="691"/>
      <c r="L30" s="691"/>
      <c r="M30" s="690">
        <v>1</v>
      </c>
      <c r="N30" s="690">
        <v>2</v>
      </c>
      <c r="O30" s="691"/>
      <c r="P30" s="691"/>
      <c r="Q30" s="691"/>
      <c r="R30" s="691"/>
      <c r="S30" s="691"/>
      <c r="T30" s="691"/>
      <c r="U30" s="691"/>
      <c r="V30" s="691"/>
      <c r="W30" s="691"/>
      <c r="X30" s="691"/>
      <c r="Y30" s="691"/>
      <c r="Z30" s="691"/>
      <c r="AA30" s="691"/>
      <c r="AB30" s="691"/>
      <c r="AC30" s="691"/>
      <c r="AD30" s="28"/>
    </row>
    <row r="31" spans="1:30">
      <c r="A31" s="689" t="s">
        <v>1401</v>
      </c>
      <c r="B31" s="690">
        <f>SUM(C31:AC31)</f>
        <v>2</v>
      </c>
      <c r="C31" s="691"/>
      <c r="D31" s="692"/>
      <c r="E31" s="692"/>
      <c r="F31" s="692"/>
      <c r="G31" s="691"/>
      <c r="H31" s="691"/>
      <c r="I31" s="691"/>
      <c r="J31" s="691"/>
      <c r="K31" s="691"/>
      <c r="L31" s="691"/>
      <c r="M31" s="691"/>
      <c r="N31" s="691"/>
      <c r="O31" s="691"/>
      <c r="P31" s="691"/>
      <c r="Q31" s="691"/>
      <c r="R31" s="691"/>
      <c r="S31" s="690">
        <v>1</v>
      </c>
      <c r="T31" s="691"/>
      <c r="U31" s="691"/>
      <c r="V31" s="691"/>
      <c r="W31" s="691"/>
      <c r="X31" s="691"/>
      <c r="Y31" s="691"/>
      <c r="Z31" s="691"/>
      <c r="AA31" s="691"/>
      <c r="AB31" s="691"/>
      <c r="AC31" s="690">
        <v>1</v>
      </c>
      <c r="AD31" s="28"/>
    </row>
    <row r="32" spans="1:30">
      <c r="A32" s="689" t="s">
        <v>1402</v>
      </c>
      <c r="B32" s="691"/>
      <c r="C32" s="691"/>
      <c r="D32" s="692"/>
      <c r="E32" s="692"/>
      <c r="F32" s="692"/>
      <c r="G32" s="691"/>
      <c r="H32" s="691"/>
      <c r="I32" s="691"/>
      <c r="J32" s="691"/>
      <c r="K32" s="691"/>
      <c r="L32" s="691"/>
      <c r="M32" s="691"/>
      <c r="N32" s="691"/>
      <c r="O32" s="691"/>
      <c r="P32" s="691"/>
      <c r="Q32" s="691"/>
      <c r="R32" s="691"/>
      <c r="S32" s="691"/>
      <c r="T32" s="691"/>
      <c r="U32" s="691"/>
      <c r="V32" s="691"/>
      <c r="W32" s="691"/>
      <c r="X32" s="691"/>
      <c r="Y32" s="691"/>
      <c r="Z32" s="691"/>
      <c r="AA32" s="691"/>
      <c r="AB32" s="691"/>
      <c r="AC32" s="691"/>
      <c r="AD32" s="28"/>
    </row>
    <row r="33" spans="1:30">
      <c r="A33" s="689" t="s">
        <v>1403</v>
      </c>
      <c r="B33" s="690">
        <f>SUM(C33:AD33)</f>
        <v>152</v>
      </c>
      <c r="C33" s="690">
        <v>1</v>
      </c>
      <c r="D33" s="693">
        <v>4</v>
      </c>
      <c r="E33" s="692"/>
      <c r="F33" s="692"/>
      <c r="G33" s="690">
        <v>2</v>
      </c>
      <c r="H33" s="690">
        <v>20</v>
      </c>
      <c r="I33" s="690">
        <v>2</v>
      </c>
      <c r="J33" s="690">
        <v>2</v>
      </c>
      <c r="K33" s="691"/>
      <c r="L33" s="690">
        <v>44</v>
      </c>
      <c r="M33" s="690">
        <v>12</v>
      </c>
      <c r="N33" s="690">
        <v>5</v>
      </c>
      <c r="O33" s="691"/>
      <c r="P33" s="690">
        <v>6</v>
      </c>
      <c r="Q33" s="690">
        <v>7</v>
      </c>
      <c r="R33" s="690">
        <v>1</v>
      </c>
      <c r="S33" s="690">
        <v>3</v>
      </c>
      <c r="T33" s="690">
        <v>5</v>
      </c>
      <c r="U33" s="690">
        <v>1</v>
      </c>
      <c r="V33" s="690">
        <v>1</v>
      </c>
      <c r="W33" s="690">
        <v>27</v>
      </c>
      <c r="X33" s="690">
        <v>1</v>
      </c>
      <c r="Y33" s="691"/>
      <c r="Z33" s="691"/>
      <c r="AA33" s="690">
        <v>2</v>
      </c>
      <c r="AB33" s="690">
        <v>2</v>
      </c>
      <c r="AC33" s="690">
        <v>2</v>
      </c>
      <c r="AD33" s="37">
        <v>2</v>
      </c>
    </row>
    <row r="34" spans="1:30">
      <c r="A34" s="689" t="s">
        <v>1404</v>
      </c>
      <c r="B34" s="691"/>
      <c r="C34" s="691"/>
      <c r="D34" s="692"/>
      <c r="E34" s="692"/>
      <c r="F34" s="692"/>
      <c r="G34" s="691"/>
      <c r="H34" s="691"/>
      <c r="I34" s="691"/>
      <c r="J34" s="691"/>
      <c r="K34" s="691"/>
      <c r="L34" s="691"/>
      <c r="M34" s="691"/>
      <c r="N34" s="691"/>
      <c r="O34" s="691"/>
      <c r="P34" s="691"/>
      <c r="Q34" s="691"/>
      <c r="R34" s="691"/>
      <c r="S34" s="691"/>
      <c r="T34" s="691"/>
      <c r="U34" s="691"/>
      <c r="V34" s="691"/>
      <c r="W34" s="691"/>
      <c r="X34" s="691"/>
      <c r="Y34" s="691"/>
      <c r="Z34" s="691"/>
      <c r="AA34" s="691"/>
      <c r="AB34" s="691"/>
      <c r="AC34" s="691"/>
      <c r="AD34" s="28"/>
    </row>
    <row r="35" spans="1:30">
      <c r="A35" s="689" t="s">
        <v>1405</v>
      </c>
      <c r="B35" s="691"/>
      <c r="C35" s="691"/>
      <c r="D35" s="692"/>
      <c r="E35" s="692"/>
      <c r="F35" s="692"/>
      <c r="G35" s="691"/>
      <c r="H35" s="691"/>
      <c r="I35" s="691"/>
      <c r="J35" s="691"/>
      <c r="K35" s="691"/>
      <c r="L35" s="691"/>
      <c r="M35" s="691"/>
      <c r="N35" s="691"/>
      <c r="O35" s="691"/>
      <c r="P35" s="691"/>
      <c r="Q35" s="691"/>
      <c r="R35" s="691"/>
      <c r="S35" s="691"/>
      <c r="T35" s="691"/>
      <c r="U35" s="691"/>
      <c r="V35" s="691"/>
      <c r="W35" s="691"/>
      <c r="X35" s="691"/>
      <c r="Y35" s="691"/>
      <c r="Z35" s="691"/>
      <c r="AA35" s="691"/>
      <c r="AB35" s="691"/>
      <c r="AC35" s="691"/>
      <c r="AD35" s="28"/>
    </row>
    <row r="36" spans="1:30">
      <c r="A36" s="689" t="s">
        <v>1406</v>
      </c>
      <c r="B36" s="691"/>
      <c r="C36" s="691"/>
      <c r="D36" s="692"/>
      <c r="E36" s="692"/>
      <c r="F36" s="692"/>
      <c r="G36" s="691"/>
      <c r="H36" s="691"/>
      <c r="I36" s="691"/>
      <c r="J36" s="691"/>
      <c r="K36" s="691"/>
      <c r="L36" s="691"/>
      <c r="M36" s="691"/>
      <c r="N36" s="691"/>
      <c r="O36" s="691"/>
      <c r="P36" s="691"/>
      <c r="Q36" s="691"/>
      <c r="R36" s="691"/>
      <c r="S36" s="691"/>
      <c r="T36" s="691"/>
      <c r="U36" s="691"/>
      <c r="V36" s="691"/>
      <c r="W36" s="691"/>
      <c r="X36" s="691"/>
      <c r="Y36" s="691"/>
      <c r="Z36" s="691"/>
      <c r="AA36" s="691"/>
      <c r="AB36" s="691"/>
      <c r="AC36" s="691"/>
      <c r="AD36" s="28"/>
    </row>
    <row r="37" spans="1:30">
      <c r="A37" s="689" t="s">
        <v>1407</v>
      </c>
      <c r="B37" s="691"/>
      <c r="C37" s="691"/>
      <c r="D37" s="692"/>
      <c r="E37" s="692"/>
      <c r="F37" s="692"/>
      <c r="G37" s="691"/>
      <c r="H37" s="691"/>
      <c r="I37" s="691"/>
      <c r="J37" s="691"/>
      <c r="K37" s="691"/>
      <c r="L37" s="691"/>
      <c r="M37" s="691"/>
      <c r="N37" s="691"/>
      <c r="O37" s="691"/>
      <c r="P37" s="691"/>
      <c r="Q37" s="691"/>
      <c r="R37" s="691"/>
      <c r="S37" s="691"/>
      <c r="T37" s="691"/>
      <c r="U37" s="691"/>
      <c r="V37" s="691"/>
      <c r="W37" s="691"/>
      <c r="X37" s="691"/>
      <c r="Y37" s="691"/>
      <c r="Z37" s="691"/>
      <c r="AA37" s="691"/>
      <c r="AB37" s="691"/>
      <c r="AC37" s="691"/>
      <c r="AD37" s="28"/>
    </row>
    <row r="38" spans="1:30">
      <c r="A38" s="689" t="s">
        <v>1408</v>
      </c>
      <c r="B38" s="691"/>
      <c r="C38" s="691"/>
      <c r="D38" s="692"/>
      <c r="E38" s="692"/>
      <c r="F38" s="692"/>
      <c r="G38" s="691"/>
      <c r="H38" s="691"/>
      <c r="I38" s="691"/>
      <c r="J38" s="691"/>
      <c r="K38" s="691"/>
      <c r="L38" s="691"/>
      <c r="M38" s="691"/>
      <c r="N38" s="691"/>
      <c r="O38" s="691"/>
      <c r="P38" s="691"/>
      <c r="Q38" s="691"/>
      <c r="R38" s="691"/>
      <c r="S38" s="691"/>
      <c r="T38" s="691"/>
      <c r="U38" s="691"/>
      <c r="V38" s="691"/>
      <c r="W38" s="691"/>
      <c r="X38" s="691"/>
      <c r="Y38" s="691"/>
      <c r="Z38" s="691"/>
      <c r="AA38" s="691"/>
      <c r="AB38" s="691"/>
      <c r="AC38" s="691"/>
      <c r="AD38" s="28"/>
    </row>
    <row r="39" spans="1:30">
      <c r="A39" s="689" t="s">
        <v>1409</v>
      </c>
      <c r="B39" s="690">
        <f>SUM(C39:AC39)</f>
        <v>1</v>
      </c>
      <c r="C39" s="691"/>
      <c r="D39" s="692"/>
      <c r="E39" s="692"/>
      <c r="F39" s="692"/>
      <c r="G39" s="691"/>
      <c r="H39" s="690">
        <v>1</v>
      </c>
      <c r="I39" s="691"/>
      <c r="J39" s="691"/>
      <c r="K39" s="691"/>
      <c r="L39" s="691"/>
      <c r="M39" s="691"/>
      <c r="N39" s="691"/>
      <c r="O39" s="691"/>
      <c r="P39" s="691"/>
      <c r="Q39" s="691"/>
      <c r="R39" s="691"/>
      <c r="S39" s="691"/>
      <c r="T39" s="691"/>
      <c r="U39" s="691"/>
      <c r="V39" s="691"/>
      <c r="W39" s="691"/>
      <c r="X39" s="691"/>
      <c r="Y39" s="691"/>
      <c r="Z39" s="691"/>
      <c r="AA39" s="691"/>
      <c r="AB39" s="691"/>
      <c r="AC39" s="691"/>
      <c r="AD39" s="28"/>
    </row>
    <row r="40" spans="1:30">
      <c r="A40" s="689" t="s">
        <v>1410</v>
      </c>
      <c r="B40" s="690">
        <f>SUM(C40:AC40)</f>
        <v>2</v>
      </c>
      <c r="C40" s="691"/>
      <c r="D40" s="692"/>
      <c r="E40" s="692"/>
      <c r="F40" s="692"/>
      <c r="G40" s="691"/>
      <c r="H40" s="691"/>
      <c r="I40" s="691"/>
      <c r="J40" s="691"/>
      <c r="K40" s="691"/>
      <c r="L40" s="691"/>
      <c r="M40" s="690">
        <v>1</v>
      </c>
      <c r="N40" s="691"/>
      <c r="O40" s="691"/>
      <c r="P40" s="691"/>
      <c r="Q40" s="691"/>
      <c r="R40" s="691"/>
      <c r="S40" s="691"/>
      <c r="T40" s="691"/>
      <c r="U40" s="691"/>
      <c r="V40" s="691"/>
      <c r="W40" s="691"/>
      <c r="X40" s="691"/>
      <c r="Y40" s="690">
        <v>1</v>
      </c>
      <c r="Z40" s="691"/>
      <c r="AA40" s="691"/>
      <c r="AB40" s="691"/>
      <c r="AC40" s="691"/>
      <c r="AD40" s="28"/>
    </row>
    <row r="41" spans="1:30">
      <c r="A41" s="689" t="s">
        <v>1411</v>
      </c>
      <c r="B41" s="691"/>
      <c r="C41" s="691"/>
      <c r="D41" s="692"/>
      <c r="E41" s="692"/>
      <c r="F41" s="692"/>
      <c r="G41" s="691"/>
      <c r="H41" s="691"/>
      <c r="I41" s="691"/>
      <c r="J41" s="691"/>
      <c r="K41" s="691"/>
      <c r="L41" s="691"/>
      <c r="M41" s="691"/>
      <c r="N41" s="691"/>
      <c r="O41" s="691"/>
      <c r="P41" s="691"/>
      <c r="Q41" s="691"/>
      <c r="R41" s="691"/>
      <c r="S41" s="691"/>
      <c r="T41" s="691"/>
      <c r="U41" s="691"/>
      <c r="V41" s="691"/>
      <c r="W41" s="691"/>
      <c r="X41" s="691"/>
      <c r="Y41" s="691"/>
      <c r="Z41" s="691"/>
      <c r="AA41" s="691"/>
      <c r="AB41" s="691"/>
      <c r="AC41" s="691"/>
      <c r="AD41" s="28"/>
    </row>
    <row r="42" spans="1:30">
      <c r="A42" s="689" t="s">
        <v>1412</v>
      </c>
      <c r="B42" s="691"/>
      <c r="C42" s="691"/>
      <c r="D42" s="692"/>
      <c r="E42" s="692"/>
      <c r="F42" s="692"/>
      <c r="G42" s="691"/>
      <c r="H42" s="691"/>
      <c r="I42" s="691"/>
      <c r="J42" s="691"/>
      <c r="K42" s="691"/>
      <c r="L42" s="691"/>
      <c r="M42" s="691"/>
      <c r="N42" s="691"/>
      <c r="O42" s="691"/>
      <c r="P42" s="691"/>
      <c r="Q42" s="691"/>
      <c r="R42" s="691"/>
      <c r="S42" s="691"/>
      <c r="T42" s="691"/>
      <c r="U42" s="691"/>
      <c r="V42" s="691"/>
      <c r="W42" s="691"/>
      <c r="X42" s="691"/>
      <c r="Y42" s="691"/>
      <c r="Z42" s="691"/>
      <c r="AA42" s="691"/>
      <c r="AB42" s="691"/>
      <c r="AC42" s="691"/>
      <c r="AD42" s="28"/>
    </row>
    <row r="43" spans="1:30">
      <c r="A43" s="689" t="s">
        <v>1413</v>
      </c>
      <c r="B43" s="690">
        <f>SUM(C43:AC43)</f>
        <v>2</v>
      </c>
      <c r="C43" s="691"/>
      <c r="D43" s="692"/>
      <c r="E43" s="692"/>
      <c r="F43" s="693">
        <v>1</v>
      </c>
      <c r="G43" s="691"/>
      <c r="H43" s="690">
        <v>1</v>
      </c>
      <c r="I43" s="691"/>
      <c r="J43" s="691"/>
      <c r="K43" s="691"/>
      <c r="L43" s="691"/>
      <c r="M43" s="691"/>
      <c r="N43" s="691"/>
      <c r="O43" s="691"/>
      <c r="P43" s="691"/>
      <c r="Q43" s="691"/>
      <c r="R43" s="691"/>
      <c r="S43" s="691"/>
      <c r="T43" s="691"/>
      <c r="U43" s="691"/>
      <c r="V43" s="691"/>
      <c r="W43" s="691"/>
      <c r="X43" s="691"/>
      <c r="Y43" s="691"/>
      <c r="Z43" s="691"/>
      <c r="AA43" s="691"/>
      <c r="AB43" s="691"/>
      <c r="AC43" s="691"/>
      <c r="AD43" s="28"/>
    </row>
    <row r="44" spans="1:30">
      <c r="A44" s="689" t="s">
        <v>1414</v>
      </c>
      <c r="B44" s="691"/>
      <c r="C44" s="691"/>
      <c r="D44" s="692"/>
      <c r="E44" s="692"/>
      <c r="F44" s="692"/>
      <c r="G44" s="691"/>
      <c r="H44" s="691"/>
      <c r="I44" s="691"/>
      <c r="J44" s="691"/>
      <c r="K44" s="691"/>
      <c r="L44" s="691"/>
      <c r="M44" s="691"/>
      <c r="N44" s="691"/>
      <c r="O44" s="691"/>
      <c r="P44" s="691"/>
      <c r="Q44" s="691"/>
      <c r="R44" s="691"/>
      <c r="S44" s="691"/>
      <c r="T44" s="691"/>
      <c r="U44" s="691"/>
      <c r="V44" s="691"/>
      <c r="W44" s="691"/>
      <c r="X44" s="691"/>
      <c r="Y44" s="691"/>
      <c r="Z44" s="691"/>
      <c r="AA44" s="691"/>
      <c r="AB44" s="691"/>
      <c r="AC44" s="691"/>
      <c r="AD44" s="28"/>
    </row>
    <row r="45" spans="1:30">
      <c r="A45" s="689" t="s">
        <v>1415</v>
      </c>
      <c r="B45" s="690">
        <f>SUM(C45:AC45)</f>
        <v>1</v>
      </c>
      <c r="C45" s="691"/>
      <c r="D45" s="692"/>
      <c r="E45" s="692"/>
      <c r="F45" s="692"/>
      <c r="G45" s="691"/>
      <c r="H45" s="690">
        <v>1</v>
      </c>
      <c r="I45" s="691"/>
      <c r="J45" s="691"/>
      <c r="K45" s="691"/>
      <c r="L45" s="691"/>
      <c r="M45" s="691"/>
      <c r="N45" s="691"/>
      <c r="O45" s="691"/>
      <c r="P45" s="691"/>
      <c r="Q45" s="691"/>
      <c r="R45" s="691"/>
      <c r="S45" s="691"/>
      <c r="T45" s="691"/>
      <c r="U45" s="691"/>
      <c r="V45" s="691"/>
      <c r="W45" s="691"/>
      <c r="X45" s="691"/>
      <c r="Y45" s="691"/>
      <c r="Z45" s="691"/>
      <c r="AA45" s="691"/>
      <c r="AB45" s="691"/>
      <c r="AC45" s="691"/>
      <c r="AD45" s="28"/>
    </row>
    <row r="46" spans="1:30">
      <c r="A46" s="689" t="s">
        <v>1416</v>
      </c>
      <c r="B46" s="691"/>
      <c r="C46" s="691"/>
      <c r="D46" s="692"/>
      <c r="E46" s="692"/>
      <c r="F46" s="692"/>
      <c r="G46" s="691"/>
      <c r="H46" s="691"/>
      <c r="I46" s="691"/>
      <c r="J46" s="691"/>
      <c r="K46" s="691"/>
      <c r="L46" s="691"/>
      <c r="M46" s="691"/>
      <c r="N46" s="691"/>
      <c r="O46" s="691"/>
      <c r="P46" s="691"/>
      <c r="Q46" s="691"/>
      <c r="R46" s="691"/>
      <c r="S46" s="691"/>
      <c r="T46" s="691"/>
      <c r="U46" s="691"/>
      <c r="V46" s="691"/>
      <c r="W46" s="691"/>
      <c r="X46" s="691"/>
      <c r="Y46" s="691"/>
      <c r="Z46" s="691"/>
      <c r="AA46" s="691"/>
      <c r="AB46" s="691"/>
      <c r="AC46" s="691"/>
      <c r="AD46" s="28"/>
    </row>
    <row r="47" spans="1:30">
      <c r="A47" s="689" t="s">
        <v>1417</v>
      </c>
      <c r="B47" s="691"/>
      <c r="C47" s="691"/>
      <c r="D47" s="692"/>
      <c r="E47" s="692"/>
      <c r="F47" s="692"/>
      <c r="G47" s="691"/>
      <c r="H47" s="691"/>
      <c r="I47" s="691"/>
      <c r="J47" s="691"/>
      <c r="K47" s="691"/>
      <c r="L47" s="691"/>
      <c r="M47" s="691"/>
      <c r="N47" s="691"/>
      <c r="O47" s="691"/>
      <c r="P47" s="691"/>
      <c r="Q47" s="691"/>
      <c r="R47" s="691"/>
      <c r="S47" s="691"/>
      <c r="T47" s="691"/>
      <c r="U47" s="691"/>
      <c r="V47" s="691"/>
      <c r="W47" s="691"/>
      <c r="X47" s="691"/>
      <c r="Y47" s="691"/>
      <c r="Z47" s="691"/>
      <c r="AA47" s="691"/>
      <c r="AB47" s="691"/>
      <c r="AC47" s="691"/>
      <c r="AD47" s="28"/>
    </row>
    <row r="48" spans="1:30">
      <c r="A48" s="689" t="s">
        <v>1418</v>
      </c>
      <c r="B48" s="690">
        <f>SUM(C48:AC48)</f>
        <v>2</v>
      </c>
      <c r="C48" s="691"/>
      <c r="D48" s="692"/>
      <c r="E48" s="692"/>
      <c r="F48" s="692"/>
      <c r="G48" s="691"/>
      <c r="H48" s="690">
        <v>1</v>
      </c>
      <c r="I48" s="691"/>
      <c r="J48" s="691"/>
      <c r="K48" s="691"/>
      <c r="L48" s="691"/>
      <c r="M48" s="691"/>
      <c r="N48" s="691"/>
      <c r="O48" s="691"/>
      <c r="P48" s="691"/>
      <c r="Q48" s="691"/>
      <c r="R48" s="691"/>
      <c r="S48" s="691"/>
      <c r="T48" s="691"/>
      <c r="U48" s="691"/>
      <c r="V48" s="691"/>
      <c r="W48" s="690">
        <v>1</v>
      </c>
      <c r="X48" s="691"/>
      <c r="Y48" s="691"/>
      <c r="Z48" s="691"/>
      <c r="AA48" s="691"/>
      <c r="AB48" s="691"/>
      <c r="AC48" s="691"/>
      <c r="AD48" s="28"/>
    </row>
    <row r="49" spans="1:31" ht="0.95" customHeight="1"/>
    <row r="50" spans="1:31" ht="10.5">
      <c r="A50" s="694" t="s">
        <v>1419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694" t="s">
        <v>366</v>
      </c>
      <c r="AD50" s="3"/>
      <c r="AE50" s="3"/>
    </row>
  </sheetData>
  <sheetProtection password="CA55" sheet="1" objects="1" scenarios="1"/>
  <phoneticPr fontId="9" type="noConversion"/>
  <pageMargins left="0.98425196850393704" right="0.39370078740157483" top="0.78740157480314965" bottom="0.31496062992125984" header="0" footer="0"/>
  <pageSetup paperSize="9" scale="9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AZ54"/>
  <sheetViews>
    <sheetView showGridLines="0" workbookViewId="0">
      <selection sqref="A1:IV65536"/>
    </sheetView>
  </sheetViews>
  <sheetFormatPr baseColWidth="10" defaultColWidth="8.19921875" defaultRowHeight="9"/>
  <cols>
    <col min="1" max="1" width="19.3984375" customWidth="1"/>
    <col min="2" max="2" width="5.3984375" customWidth="1"/>
    <col min="3" max="3" width="5.59765625" customWidth="1"/>
    <col min="4" max="4" width="4.59765625" customWidth="1"/>
    <col min="5" max="5" width="4.796875" customWidth="1"/>
    <col min="6" max="6" width="5.59765625" customWidth="1"/>
    <col min="7" max="8" width="6" customWidth="1"/>
    <col min="9" max="9" width="4.59765625" customWidth="1"/>
    <col min="10" max="10" width="5.19921875" customWidth="1"/>
    <col min="11" max="11" width="4.19921875" customWidth="1"/>
    <col min="12" max="12" width="5.3984375" customWidth="1"/>
    <col min="13" max="13" width="4.19921875" customWidth="1"/>
    <col min="14" max="14" width="5.3984375" customWidth="1"/>
    <col min="15" max="15" width="3.796875" customWidth="1"/>
    <col min="16" max="16" width="5.3984375" customWidth="1"/>
    <col min="17" max="17" width="4.19921875" customWidth="1"/>
    <col min="18" max="18" width="5.3984375" customWidth="1"/>
    <col min="19" max="19" width="6" customWidth="1"/>
    <col min="20" max="20" width="7.19921875" customWidth="1"/>
    <col min="21" max="21" width="5.19921875" customWidth="1"/>
    <col min="22" max="22" width="4.59765625" customWidth="1"/>
    <col min="23" max="23" width="5.796875" customWidth="1"/>
    <col min="24" max="24" width="6.19921875" customWidth="1"/>
    <col min="25" max="25" width="6" customWidth="1"/>
    <col min="26" max="26" width="2.796875" customWidth="1"/>
    <col min="27" max="27" width="5.796875" customWidth="1"/>
    <col min="28" max="28" width="6.796875" customWidth="1"/>
    <col min="29" max="29" width="5.19921875" customWidth="1"/>
    <col min="30" max="30" width="2.796875" customWidth="1"/>
    <col min="31" max="31" width="5.3984375" customWidth="1"/>
    <col min="32" max="32" width="6" customWidth="1"/>
    <col min="33" max="33" width="5.796875" customWidth="1"/>
    <col min="34" max="34" width="6.59765625" customWidth="1"/>
    <col min="35" max="35" width="5.19921875" customWidth="1"/>
    <col min="36" max="36" width="4" customWidth="1"/>
    <col min="37" max="37" width="4.59765625" customWidth="1"/>
    <col min="38" max="38" width="4.3984375" customWidth="1"/>
    <col min="39" max="39" width="4.59765625" customWidth="1"/>
    <col min="40" max="40" width="4.19921875" customWidth="1"/>
    <col min="41" max="41" width="5.19921875" customWidth="1"/>
    <col min="42" max="42" width="4" customWidth="1"/>
    <col min="43" max="43" width="5" customWidth="1"/>
    <col min="44" max="44" width="5.796875" customWidth="1"/>
    <col min="45" max="45" width="31" customWidth="1"/>
    <col min="46" max="46" width="1.3984375" customWidth="1"/>
  </cols>
  <sheetData>
    <row r="1" spans="1:52" ht="10.5">
      <c r="A1" s="695" t="s">
        <v>298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52" ht="6" customHeight="1">
      <c r="A2" s="2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52" ht="10.5">
      <c r="A3" s="695" t="s">
        <v>1526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52" ht="10.5">
      <c r="A4" s="695" t="s">
        <v>1527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52">
      <c r="A5" s="695" t="s">
        <v>1528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1:52" ht="9" customHeight="1"/>
    <row r="7" spans="1:52">
      <c r="A7" s="2977"/>
      <c r="B7" s="2978" t="s">
        <v>383</v>
      </c>
      <c r="C7" s="2979" t="s">
        <v>1529</v>
      </c>
      <c r="D7" s="2980"/>
      <c r="E7" s="2979" t="s">
        <v>1530</v>
      </c>
      <c r="F7" s="2980"/>
      <c r="G7" s="2981"/>
      <c r="H7" s="2980"/>
      <c r="I7" s="2979" t="s">
        <v>1531</v>
      </c>
      <c r="J7" s="2980"/>
      <c r="K7" s="2980"/>
      <c r="L7" s="2980"/>
      <c r="M7" s="2980"/>
      <c r="N7" s="2980"/>
      <c r="O7" s="2980"/>
      <c r="P7" s="2980"/>
      <c r="Q7" s="2981"/>
      <c r="R7" s="2979" t="s">
        <v>1426</v>
      </c>
      <c r="S7" s="2980"/>
      <c r="T7" s="2980"/>
      <c r="U7" s="2982" t="s">
        <v>1427</v>
      </c>
      <c r="V7" s="2980"/>
      <c r="W7" s="2980"/>
      <c r="X7" s="2979" t="s">
        <v>0</v>
      </c>
      <c r="Y7" s="2980"/>
      <c r="Z7" s="2980"/>
      <c r="AA7" s="2981"/>
      <c r="AB7" s="2979" t="s">
        <v>1</v>
      </c>
      <c r="AC7" s="2980"/>
      <c r="AD7" s="2980"/>
      <c r="AE7" s="2979" t="s">
        <v>1430</v>
      </c>
      <c r="AF7" s="2980"/>
      <c r="AG7" s="2980"/>
      <c r="AH7" s="2981"/>
      <c r="AI7" s="2979" t="s">
        <v>1431</v>
      </c>
      <c r="AJ7" s="2980"/>
      <c r="AK7" s="2982" t="s">
        <v>2</v>
      </c>
      <c r="AL7" s="2980"/>
      <c r="AM7" s="2979" t="s">
        <v>3</v>
      </c>
      <c r="AN7" s="2980"/>
      <c r="AO7" s="2979" t="s">
        <v>4</v>
      </c>
      <c r="AP7" s="2980"/>
      <c r="AQ7" s="2979" t="s">
        <v>1435</v>
      </c>
      <c r="AR7" s="2980"/>
      <c r="AS7" s="696"/>
      <c r="AT7" s="687"/>
      <c r="AU7" s="687"/>
      <c r="AV7" s="687"/>
    </row>
    <row r="8" spans="1:52">
      <c r="A8" s="2983" t="s">
        <v>1347</v>
      </c>
      <c r="B8" s="2984" t="s">
        <v>1436</v>
      </c>
      <c r="C8" s="2985" t="s">
        <v>5</v>
      </c>
      <c r="D8" s="2986"/>
      <c r="E8" s="2987" t="s">
        <v>6</v>
      </c>
      <c r="F8" s="2988"/>
      <c r="G8" s="2989" t="s">
        <v>1438</v>
      </c>
      <c r="H8" s="2987" t="s">
        <v>7</v>
      </c>
      <c r="I8" s="2986"/>
      <c r="J8" s="2987" t="s">
        <v>8</v>
      </c>
      <c r="K8" s="2986"/>
      <c r="L8" s="2987" t="s">
        <v>9</v>
      </c>
      <c r="M8" s="2986"/>
      <c r="N8" s="2987" t="s">
        <v>10</v>
      </c>
      <c r="O8" s="2986"/>
      <c r="P8" s="2987" t="s">
        <v>11</v>
      </c>
      <c r="Q8" s="2986"/>
      <c r="R8" s="2986"/>
      <c r="S8" s="2989" t="s">
        <v>12</v>
      </c>
      <c r="T8" s="2987" t="s">
        <v>13</v>
      </c>
      <c r="U8" s="2990"/>
      <c r="V8" s="2991"/>
      <c r="W8" s="2991"/>
      <c r="X8" s="2983" t="s">
        <v>14</v>
      </c>
      <c r="Y8" s="2984" t="s">
        <v>15</v>
      </c>
      <c r="Z8" s="2987" t="s">
        <v>16</v>
      </c>
      <c r="AA8" s="2986"/>
      <c r="AB8" s="2985" t="s">
        <v>17</v>
      </c>
      <c r="AC8" s="2991"/>
      <c r="AD8" s="2987" t="s">
        <v>18</v>
      </c>
      <c r="AE8" s="2992"/>
      <c r="AF8" s="2989" t="s">
        <v>19</v>
      </c>
      <c r="AG8" s="2989" t="s">
        <v>1449</v>
      </c>
      <c r="AH8" s="2989" t="s">
        <v>1462</v>
      </c>
      <c r="AI8" s="2985" t="s">
        <v>1451</v>
      </c>
      <c r="AJ8" s="2991"/>
      <c r="AK8" s="2993" t="s">
        <v>20</v>
      </c>
      <c r="AL8" s="2994"/>
      <c r="AM8" s="2985" t="s">
        <v>21</v>
      </c>
      <c r="AN8" s="2994"/>
      <c r="AO8" s="2985" t="s">
        <v>1374</v>
      </c>
      <c r="AP8" s="2991"/>
      <c r="AQ8" s="2991"/>
      <c r="AR8" s="2991"/>
      <c r="AS8" s="696"/>
      <c r="AT8" s="687"/>
      <c r="AU8" s="687"/>
      <c r="AV8" s="687"/>
    </row>
    <row r="9" spans="1:52">
      <c r="A9" s="2990"/>
      <c r="B9" s="2984" t="s">
        <v>1455</v>
      </c>
      <c r="C9" s="2991"/>
      <c r="D9" s="2986"/>
      <c r="E9" s="2987" t="s">
        <v>1351</v>
      </c>
      <c r="F9" s="2986"/>
      <c r="G9" s="2989" t="s">
        <v>1358</v>
      </c>
      <c r="H9" s="2987" t="s">
        <v>22</v>
      </c>
      <c r="I9" s="2986"/>
      <c r="J9" s="2987" t="s">
        <v>23</v>
      </c>
      <c r="K9" s="2986"/>
      <c r="L9" s="2987" t="s">
        <v>24</v>
      </c>
      <c r="M9" s="2986"/>
      <c r="N9" s="2987" t="s">
        <v>25</v>
      </c>
      <c r="O9" s="2986"/>
      <c r="P9" s="2987" t="s">
        <v>26</v>
      </c>
      <c r="Q9" s="2986"/>
      <c r="R9" s="2986"/>
      <c r="S9" s="2989" t="s">
        <v>27</v>
      </c>
      <c r="T9" s="2987" t="s">
        <v>28</v>
      </c>
      <c r="U9" s="2990"/>
      <c r="V9" s="2991"/>
      <c r="W9" s="2991"/>
      <c r="X9" s="2983" t="s">
        <v>29</v>
      </c>
      <c r="Y9" s="2984" t="s">
        <v>1464</v>
      </c>
      <c r="Z9" s="2987" t="s">
        <v>30</v>
      </c>
      <c r="AA9" s="2986"/>
      <c r="AB9" s="2985" t="s">
        <v>1525</v>
      </c>
      <c r="AC9" s="2991"/>
      <c r="AD9" s="2987" t="s">
        <v>31</v>
      </c>
      <c r="AE9" s="2992"/>
      <c r="AF9" s="2989" t="s">
        <v>1466</v>
      </c>
      <c r="AG9" s="2989" t="s">
        <v>1467</v>
      </c>
      <c r="AH9" s="2989" t="s">
        <v>32</v>
      </c>
      <c r="AI9" s="2991"/>
      <c r="AJ9" s="2991"/>
      <c r="AK9" s="2990"/>
      <c r="AL9" s="2991"/>
      <c r="AM9" s="2991"/>
      <c r="AN9" s="2991"/>
      <c r="AO9" s="2991"/>
      <c r="AP9" s="2991"/>
      <c r="AQ9" s="2991"/>
      <c r="AR9" s="2991"/>
      <c r="AS9" s="696"/>
      <c r="AT9" s="687"/>
      <c r="AU9" s="687"/>
      <c r="AV9" s="687"/>
    </row>
    <row r="10" spans="1:52" ht="6.95" customHeight="1">
      <c r="A10" s="2995"/>
      <c r="B10" s="2996"/>
      <c r="C10" s="2997" t="s">
        <v>33</v>
      </c>
      <c r="D10" s="2998" t="s">
        <v>34</v>
      </c>
      <c r="E10" s="2997" t="s">
        <v>1382</v>
      </c>
      <c r="F10" s="2998" t="s">
        <v>34</v>
      </c>
      <c r="G10" s="2998" t="s">
        <v>1382</v>
      </c>
      <c r="H10" s="2997" t="s">
        <v>1382</v>
      </c>
      <c r="I10" s="2998" t="s">
        <v>34</v>
      </c>
      <c r="J10" s="2997" t="s">
        <v>1382</v>
      </c>
      <c r="K10" s="2998" t="s">
        <v>34</v>
      </c>
      <c r="L10" s="2997" t="s">
        <v>1382</v>
      </c>
      <c r="M10" s="2998" t="s">
        <v>34</v>
      </c>
      <c r="N10" s="2997" t="s">
        <v>1382</v>
      </c>
      <c r="O10" s="2998" t="s">
        <v>34</v>
      </c>
      <c r="P10" s="2997" t="s">
        <v>1382</v>
      </c>
      <c r="Q10" s="2998" t="s">
        <v>34</v>
      </c>
      <c r="R10" s="2998" t="s">
        <v>1382</v>
      </c>
      <c r="S10" s="2998" t="s">
        <v>34</v>
      </c>
      <c r="T10" s="2997" t="s">
        <v>34</v>
      </c>
      <c r="U10" s="2999" t="s">
        <v>1382</v>
      </c>
      <c r="V10" s="3000" t="s">
        <v>34</v>
      </c>
      <c r="W10" s="2997" t="s">
        <v>1382</v>
      </c>
      <c r="X10" s="3001" t="s">
        <v>34</v>
      </c>
      <c r="Y10" s="3002" t="s">
        <v>34</v>
      </c>
      <c r="Z10" s="2997" t="s">
        <v>1382</v>
      </c>
      <c r="AA10" s="2998" t="s">
        <v>34</v>
      </c>
      <c r="AB10" s="2997" t="s">
        <v>1382</v>
      </c>
      <c r="AC10" s="3000" t="s">
        <v>34</v>
      </c>
      <c r="AD10" s="2997" t="s">
        <v>1382</v>
      </c>
      <c r="AE10" s="3002" t="s">
        <v>34</v>
      </c>
      <c r="AF10" s="3002" t="s">
        <v>34</v>
      </c>
      <c r="AG10" s="3002" t="s">
        <v>34</v>
      </c>
      <c r="AH10" s="3002" t="s">
        <v>34</v>
      </c>
      <c r="AI10" s="2997" t="s">
        <v>1382</v>
      </c>
      <c r="AJ10" s="2997" t="s">
        <v>34</v>
      </c>
      <c r="AK10" s="2999" t="s">
        <v>1382</v>
      </c>
      <c r="AL10" s="3000" t="s">
        <v>34</v>
      </c>
      <c r="AM10" s="2997" t="s">
        <v>1382</v>
      </c>
      <c r="AN10" s="3000" t="s">
        <v>34</v>
      </c>
      <c r="AO10" s="2997" t="s">
        <v>1382</v>
      </c>
      <c r="AP10" s="3000" t="s">
        <v>34</v>
      </c>
      <c r="AQ10" s="2997" t="s">
        <v>1382</v>
      </c>
      <c r="AR10" s="3000" t="s">
        <v>34</v>
      </c>
      <c r="AS10" s="696"/>
      <c r="AT10" s="687"/>
      <c r="AU10" s="687"/>
      <c r="AV10" s="687"/>
    </row>
    <row r="11" spans="1:52">
      <c r="A11" s="502"/>
      <c r="B11" s="503"/>
      <c r="C11" s="505"/>
      <c r="D11" s="505"/>
      <c r="E11" s="505"/>
      <c r="F11" s="505"/>
      <c r="G11" s="504"/>
      <c r="H11" s="505"/>
      <c r="I11" s="505"/>
      <c r="J11" s="505"/>
      <c r="K11" s="505"/>
      <c r="L11" s="505"/>
      <c r="M11" s="505"/>
      <c r="N11" s="505"/>
      <c r="O11" s="505"/>
      <c r="P11" s="505"/>
      <c r="Q11" s="504"/>
      <c r="R11" s="505"/>
      <c r="S11" s="505"/>
      <c r="T11" s="505"/>
      <c r="U11" s="502"/>
      <c r="V11" s="505"/>
      <c r="W11" s="505"/>
      <c r="X11" s="505"/>
      <c r="Y11" s="505"/>
      <c r="Z11" s="505"/>
      <c r="AA11" s="504"/>
      <c r="AB11" s="505"/>
      <c r="AC11" s="505"/>
      <c r="AD11" s="505"/>
      <c r="AE11" s="505"/>
      <c r="AF11" s="505"/>
      <c r="AG11" s="505"/>
      <c r="AH11" s="504"/>
      <c r="AI11" s="505"/>
      <c r="AJ11" s="505"/>
      <c r="AK11" s="502"/>
      <c r="AL11" s="505"/>
      <c r="AM11" s="505"/>
      <c r="AN11" s="505"/>
      <c r="AO11" s="505"/>
      <c r="AP11" s="505"/>
      <c r="AQ11" s="505"/>
      <c r="AR11" s="505"/>
      <c r="AS11" s="526"/>
      <c r="AT11" s="526"/>
      <c r="AU11" s="526"/>
      <c r="AV11" s="526"/>
      <c r="AW11" s="526"/>
      <c r="AX11" s="526"/>
      <c r="AY11" s="526"/>
      <c r="AZ11" s="526"/>
    </row>
    <row r="12" spans="1:52">
      <c r="A12" s="509" t="s">
        <v>327</v>
      </c>
      <c r="B12" s="511">
        <f>SUM(D12:AQ12)</f>
        <v>7924</v>
      </c>
      <c r="C12" s="505"/>
      <c r="D12" s="516">
        <f>SUM(C14:D14)</f>
        <v>170</v>
      </c>
      <c r="E12" s="515"/>
      <c r="F12" s="516">
        <f>SUM(E14:G14)</f>
        <v>216</v>
      </c>
      <c r="G12" s="514"/>
      <c r="H12" s="515"/>
      <c r="I12" s="515"/>
      <c r="J12" s="515"/>
      <c r="K12" s="515"/>
      <c r="L12" s="516">
        <f>SUM(H14:Q14)</f>
        <v>739</v>
      </c>
      <c r="M12" s="515"/>
      <c r="N12" s="515"/>
      <c r="O12" s="515"/>
      <c r="P12" s="515"/>
      <c r="Q12" s="514"/>
      <c r="R12" s="515"/>
      <c r="S12" s="516">
        <f>SUM(R14:T14)</f>
        <v>2271</v>
      </c>
      <c r="T12" s="515"/>
      <c r="U12" s="513">
        <f>SUM(U14:V14)</f>
        <v>1444</v>
      </c>
      <c r="V12" s="515"/>
      <c r="W12" s="515"/>
      <c r="X12" s="505"/>
      <c r="Y12" s="516">
        <f>SUM(W14:AA14)</f>
        <v>743</v>
      </c>
      <c r="Z12" s="515"/>
      <c r="AA12" s="514"/>
      <c r="AB12" s="505"/>
      <c r="AC12" s="516">
        <f>SUM(AB14:AC14)</f>
        <v>341</v>
      </c>
      <c r="AD12" s="515"/>
      <c r="AE12" s="515"/>
      <c r="AF12" s="516">
        <f>SUM(AD14:AH14)</f>
        <v>106</v>
      </c>
      <c r="AG12" s="515"/>
      <c r="AH12" s="514"/>
      <c r="AI12" s="516">
        <f>SUM(AI14:AJ14)</f>
        <v>115</v>
      </c>
      <c r="AJ12" s="515"/>
      <c r="AK12" s="513">
        <f>SUM(AK14:AL14)</f>
        <v>700</v>
      </c>
      <c r="AL12" s="515"/>
      <c r="AM12" s="516">
        <f>SUM(AM14:AN14)</f>
        <v>219</v>
      </c>
      <c r="AN12" s="515"/>
      <c r="AO12" s="516">
        <f>SUM(AO14:AP14)</f>
        <v>304</v>
      </c>
      <c r="AP12" s="515"/>
      <c r="AQ12" s="516">
        <f>SUM(AQ14:AR14)</f>
        <v>556</v>
      </c>
      <c r="AR12" s="505"/>
      <c r="AS12" s="526"/>
      <c r="AT12" s="526"/>
      <c r="AU12" s="526"/>
      <c r="AV12" s="526"/>
      <c r="AW12" s="526"/>
      <c r="AX12" s="526"/>
      <c r="AY12" s="526"/>
      <c r="AZ12" s="526"/>
    </row>
    <row r="13" spans="1:52">
      <c r="A13" s="502"/>
      <c r="B13" s="503"/>
      <c r="C13" s="505"/>
      <c r="D13" s="505"/>
      <c r="E13" s="505"/>
      <c r="F13" s="505"/>
      <c r="G13" s="504"/>
      <c r="H13" s="505"/>
      <c r="I13" s="505"/>
      <c r="J13" s="505"/>
      <c r="K13" s="505"/>
      <c r="L13" s="505"/>
      <c r="M13" s="505"/>
      <c r="N13" s="505"/>
      <c r="O13" s="505"/>
      <c r="P13" s="505"/>
      <c r="Q13" s="504"/>
      <c r="R13" s="505"/>
      <c r="S13" s="505"/>
      <c r="T13" s="505"/>
      <c r="U13" s="502"/>
      <c r="V13" s="505"/>
      <c r="W13" s="505"/>
      <c r="X13" s="2956"/>
      <c r="Y13" s="2956"/>
      <c r="Z13" s="505"/>
      <c r="AA13" s="504"/>
      <c r="AB13" s="505"/>
      <c r="AC13" s="505"/>
      <c r="AD13" s="505"/>
      <c r="AE13" s="505"/>
      <c r="AF13" s="505"/>
      <c r="AG13" s="505"/>
      <c r="AH13" s="504"/>
      <c r="AI13" s="505"/>
      <c r="AJ13" s="505"/>
      <c r="AK13" s="502"/>
      <c r="AL13" s="505"/>
      <c r="AM13" s="505"/>
      <c r="AN13" s="505"/>
      <c r="AO13" s="505"/>
      <c r="AP13" s="505"/>
      <c r="AQ13" s="505"/>
      <c r="AR13" s="505"/>
      <c r="AS13" s="526"/>
      <c r="AT13" s="526"/>
      <c r="AU13" s="526"/>
      <c r="AV13" s="526"/>
      <c r="AW13" s="526"/>
      <c r="AX13" s="526"/>
      <c r="AY13" s="526"/>
      <c r="AZ13" s="526"/>
    </row>
    <row r="14" spans="1:52" ht="15" customHeight="1">
      <c r="A14" s="509" t="s">
        <v>1385</v>
      </c>
      <c r="B14" s="521"/>
      <c r="C14" s="516">
        <f t="shared" ref="C14:W14" si="0">SUM(C16:C48)</f>
        <v>71</v>
      </c>
      <c r="D14" s="516">
        <f t="shared" si="0"/>
        <v>99</v>
      </c>
      <c r="E14" s="516">
        <f t="shared" si="0"/>
        <v>57</v>
      </c>
      <c r="F14" s="516">
        <f t="shared" si="0"/>
        <v>101</v>
      </c>
      <c r="G14" s="519">
        <f t="shared" si="0"/>
        <v>58</v>
      </c>
      <c r="H14" s="516">
        <f t="shared" si="0"/>
        <v>23</v>
      </c>
      <c r="I14" s="516">
        <f t="shared" si="0"/>
        <v>28</v>
      </c>
      <c r="J14" s="516">
        <f t="shared" si="0"/>
        <v>79</v>
      </c>
      <c r="K14" s="516">
        <f t="shared" si="0"/>
        <v>52</v>
      </c>
      <c r="L14" s="516">
        <f t="shared" si="0"/>
        <v>58</v>
      </c>
      <c r="M14" s="516">
        <f t="shared" si="0"/>
        <v>84</v>
      </c>
      <c r="N14" s="516">
        <f t="shared" si="0"/>
        <v>127</v>
      </c>
      <c r="O14" s="516">
        <f t="shared" si="0"/>
        <v>171</v>
      </c>
      <c r="P14" s="516">
        <f t="shared" si="0"/>
        <v>51</v>
      </c>
      <c r="Q14" s="519">
        <f t="shared" si="0"/>
        <v>66</v>
      </c>
      <c r="R14" s="516">
        <f t="shared" si="0"/>
        <v>698</v>
      </c>
      <c r="S14" s="516">
        <f t="shared" si="0"/>
        <v>1161</v>
      </c>
      <c r="T14" s="516">
        <f t="shared" si="0"/>
        <v>412</v>
      </c>
      <c r="U14" s="513">
        <f t="shared" si="0"/>
        <v>363</v>
      </c>
      <c r="V14" s="516">
        <f t="shared" si="0"/>
        <v>1081</v>
      </c>
      <c r="W14" s="516">
        <f t="shared" si="0"/>
        <v>239</v>
      </c>
      <c r="X14" s="516">
        <v>87</v>
      </c>
      <c r="Y14" s="516">
        <v>337</v>
      </c>
      <c r="Z14" s="516">
        <f t="shared" ref="Z14:AR14" si="1">SUM(Z16:Z48)</f>
        <v>38</v>
      </c>
      <c r="AA14" s="519">
        <f t="shared" si="1"/>
        <v>42</v>
      </c>
      <c r="AB14" s="516">
        <f t="shared" si="1"/>
        <v>166</v>
      </c>
      <c r="AC14" s="516">
        <f t="shared" si="1"/>
        <v>175</v>
      </c>
      <c r="AD14" s="516">
        <f t="shared" si="1"/>
        <v>35</v>
      </c>
      <c r="AE14" s="516">
        <f t="shared" si="1"/>
        <v>24</v>
      </c>
      <c r="AF14" s="516">
        <f t="shared" si="1"/>
        <v>10</v>
      </c>
      <c r="AG14" s="516">
        <f t="shared" si="1"/>
        <v>8</v>
      </c>
      <c r="AH14" s="519">
        <f t="shared" si="1"/>
        <v>29</v>
      </c>
      <c r="AI14" s="516">
        <f t="shared" si="1"/>
        <v>32</v>
      </c>
      <c r="AJ14" s="516">
        <f t="shared" si="1"/>
        <v>83</v>
      </c>
      <c r="AK14" s="513">
        <f t="shared" si="1"/>
        <v>153</v>
      </c>
      <c r="AL14" s="516">
        <f t="shared" si="1"/>
        <v>547</v>
      </c>
      <c r="AM14" s="516">
        <f t="shared" si="1"/>
        <v>60</v>
      </c>
      <c r="AN14" s="516">
        <f t="shared" si="1"/>
        <v>159</v>
      </c>
      <c r="AO14" s="516">
        <f t="shared" si="1"/>
        <v>73</v>
      </c>
      <c r="AP14" s="516">
        <f t="shared" si="1"/>
        <v>231</v>
      </c>
      <c r="AQ14" s="516">
        <f t="shared" si="1"/>
        <v>170</v>
      </c>
      <c r="AR14" s="516">
        <f t="shared" si="1"/>
        <v>386</v>
      </c>
      <c r="AS14" s="526"/>
      <c r="AT14" s="526"/>
      <c r="AU14" s="526"/>
      <c r="AV14" s="526"/>
      <c r="AW14" s="526"/>
      <c r="AX14" s="526"/>
      <c r="AY14" s="526"/>
      <c r="AZ14" s="526"/>
    </row>
    <row r="15" spans="1:52">
      <c r="A15" s="502"/>
      <c r="B15" s="503"/>
      <c r="C15" s="505"/>
      <c r="D15" s="505"/>
      <c r="E15" s="505"/>
      <c r="F15" s="505"/>
      <c r="G15" s="504"/>
      <c r="H15" s="505"/>
      <c r="I15" s="505"/>
      <c r="J15" s="505"/>
      <c r="K15" s="505"/>
      <c r="L15" s="505"/>
      <c r="M15" s="505"/>
      <c r="N15" s="505"/>
      <c r="O15" s="505"/>
      <c r="P15" s="505"/>
      <c r="Q15" s="504"/>
      <c r="R15" s="505"/>
      <c r="S15" s="505"/>
      <c r="T15" s="505"/>
      <c r="U15" s="502"/>
      <c r="V15" s="505"/>
      <c r="W15" s="505"/>
      <c r="X15" s="505"/>
      <c r="Y15" s="505"/>
      <c r="Z15" s="505"/>
      <c r="AA15" s="504"/>
      <c r="AB15" s="505"/>
      <c r="AC15" s="505"/>
      <c r="AD15" s="505"/>
      <c r="AE15" s="505"/>
      <c r="AF15" s="505"/>
      <c r="AG15" s="505"/>
      <c r="AH15" s="504"/>
      <c r="AI15" s="515"/>
      <c r="AJ15" s="505"/>
      <c r="AK15" s="502"/>
      <c r="AL15" s="505"/>
      <c r="AM15" s="505"/>
      <c r="AN15" s="505"/>
      <c r="AO15" s="505"/>
      <c r="AP15" s="505"/>
      <c r="AQ15" s="505"/>
      <c r="AR15" s="505"/>
      <c r="AS15" s="526"/>
      <c r="AT15" s="526"/>
      <c r="AU15" s="526"/>
      <c r="AV15" s="526"/>
      <c r="AW15" s="526"/>
      <c r="AX15" s="526"/>
      <c r="AY15" s="526"/>
      <c r="AZ15" s="526"/>
    </row>
    <row r="16" spans="1:52">
      <c r="A16" s="528" t="s">
        <v>1386</v>
      </c>
      <c r="B16" s="530">
        <f t="shared" ref="B16:B41" si="2">SUM(C16:AR16)</f>
        <v>24</v>
      </c>
      <c r="C16" s="531"/>
      <c r="D16" s="839"/>
      <c r="E16" s="531"/>
      <c r="F16" s="531"/>
      <c r="G16" s="531"/>
      <c r="H16" s="531"/>
      <c r="I16" s="531"/>
      <c r="J16" s="531"/>
      <c r="K16" s="531"/>
      <c r="L16" s="531"/>
      <c r="M16" s="841"/>
      <c r="N16" s="531"/>
      <c r="O16" s="531"/>
      <c r="P16" s="531"/>
      <c r="Q16" s="531"/>
      <c r="R16" s="531"/>
      <c r="S16" s="530">
        <v>6</v>
      </c>
      <c r="T16" s="3003">
        <v>8</v>
      </c>
      <c r="U16" s="531"/>
      <c r="V16" s="530">
        <v>1</v>
      </c>
      <c r="W16" s="531"/>
      <c r="X16" s="531"/>
      <c r="Y16" s="533"/>
      <c r="Z16" s="531"/>
      <c r="AA16" s="531"/>
      <c r="AB16" s="531"/>
      <c r="AC16" s="531"/>
      <c r="AD16" s="531"/>
      <c r="AE16" s="841"/>
      <c r="AF16" s="841"/>
      <c r="AG16" s="531"/>
      <c r="AH16" s="531"/>
      <c r="AI16" s="531"/>
      <c r="AJ16" s="531"/>
      <c r="AK16" s="531"/>
      <c r="AL16" s="530">
        <v>1</v>
      </c>
      <c r="AM16" s="530">
        <v>1</v>
      </c>
      <c r="AN16" s="530">
        <v>1</v>
      </c>
      <c r="AO16" s="531"/>
      <c r="AP16" s="530">
        <v>3</v>
      </c>
      <c r="AQ16" s="530">
        <v>2</v>
      </c>
      <c r="AR16" s="530">
        <v>1</v>
      </c>
      <c r="AS16" s="526"/>
      <c r="AT16" s="526"/>
      <c r="AU16" s="526"/>
      <c r="AV16" s="526"/>
      <c r="AW16" s="526"/>
      <c r="AX16" s="526"/>
      <c r="AY16" s="526"/>
      <c r="AZ16" s="526"/>
    </row>
    <row r="17" spans="1:52">
      <c r="A17" s="528" t="s">
        <v>1387</v>
      </c>
      <c r="B17" s="530">
        <f t="shared" si="2"/>
        <v>37</v>
      </c>
      <c r="C17" s="531"/>
      <c r="D17" s="839"/>
      <c r="E17" s="531"/>
      <c r="F17" s="531"/>
      <c r="G17" s="531"/>
      <c r="H17" s="531"/>
      <c r="I17" s="531"/>
      <c r="J17" s="531"/>
      <c r="K17" s="531"/>
      <c r="L17" s="531"/>
      <c r="M17" s="841"/>
      <c r="N17" s="531"/>
      <c r="O17" s="531"/>
      <c r="P17" s="531"/>
      <c r="Q17" s="531"/>
      <c r="R17" s="531"/>
      <c r="S17" s="531"/>
      <c r="T17" s="533"/>
      <c r="U17" s="530">
        <v>12</v>
      </c>
      <c r="V17" s="530">
        <v>16</v>
      </c>
      <c r="W17" s="531"/>
      <c r="X17" s="531"/>
      <c r="Y17" s="842"/>
      <c r="Z17" s="844"/>
      <c r="AA17" s="844"/>
      <c r="AB17" s="531"/>
      <c r="AC17" s="531"/>
      <c r="AD17" s="531"/>
      <c r="AE17" s="841"/>
      <c r="AF17" s="840">
        <v>1</v>
      </c>
      <c r="AG17" s="531"/>
      <c r="AH17" s="531"/>
      <c r="AI17" s="531"/>
      <c r="AJ17" s="530">
        <v>1</v>
      </c>
      <c r="AK17" s="531"/>
      <c r="AL17" s="530">
        <v>1</v>
      </c>
      <c r="AM17" s="531"/>
      <c r="AN17" s="536">
        <v>1</v>
      </c>
      <c r="AO17" s="531"/>
      <c r="AP17" s="530">
        <v>2</v>
      </c>
      <c r="AQ17" s="531"/>
      <c r="AR17" s="530">
        <v>3</v>
      </c>
      <c r="AS17" s="526"/>
      <c r="AT17" s="526"/>
      <c r="AU17" s="526"/>
      <c r="AV17" s="526"/>
      <c r="AW17" s="526"/>
      <c r="AX17" s="526"/>
      <c r="AY17" s="526"/>
      <c r="AZ17" s="526"/>
    </row>
    <row r="18" spans="1:52">
      <c r="A18" s="528" t="s">
        <v>1388</v>
      </c>
      <c r="B18" s="530">
        <f t="shared" si="2"/>
        <v>25</v>
      </c>
      <c r="C18" s="531"/>
      <c r="D18" s="839"/>
      <c r="E18" s="531"/>
      <c r="F18" s="531"/>
      <c r="G18" s="531"/>
      <c r="H18" s="530">
        <v>1</v>
      </c>
      <c r="I18" s="531"/>
      <c r="J18" s="531"/>
      <c r="K18" s="531"/>
      <c r="L18" s="531"/>
      <c r="M18" s="840">
        <v>1</v>
      </c>
      <c r="N18" s="531"/>
      <c r="O18" s="531"/>
      <c r="P18" s="531"/>
      <c r="Q18" s="531"/>
      <c r="R18" s="531"/>
      <c r="S18" s="531"/>
      <c r="T18" s="3003">
        <v>1</v>
      </c>
      <c r="U18" s="530">
        <v>4</v>
      </c>
      <c r="V18" s="530">
        <v>12</v>
      </c>
      <c r="W18" s="531"/>
      <c r="X18" s="531"/>
      <c r="Y18" s="842"/>
      <c r="Z18" s="844"/>
      <c r="AA18" s="844"/>
      <c r="AB18" s="531"/>
      <c r="AC18" s="530">
        <v>1</v>
      </c>
      <c r="AD18" s="531"/>
      <c r="AE18" s="841"/>
      <c r="AF18" s="841"/>
      <c r="AG18" s="531"/>
      <c r="AH18" s="531"/>
      <c r="AI18" s="531"/>
      <c r="AJ18" s="531"/>
      <c r="AK18" s="531"/>
      <c r="AL18" s="530">
        <v>1</v>
      </c>
      <c r="AM18" s="844"/>
      <c r="AN18" s="527"/>
      <c r="AO18" s="531"/>
      <c r="AP18" s="531"/>
      <c r="AQ18" s="530">
        <v>1</v>
      </c>
      <c r="AR18" s="530">
        <v>3</v>
      </c>
      <c r="AS18" s="526"/>
      <c r="AT18" s="526"/>
      <c r="AU18" s="526"/>
      <c r="AV18" s="526"/>
      <c r="AW18" s="526"/>
      <c r="AX18" s="526"/>
      <c r="AY18" s="526"/>
      <c r="AZ18" s="526"/>
    </row>
    <row r="19" spans="1:52">
      <c r="A19" s="528" t="s">
        <v>1389</v>
      </c>
      <c r="B19" s="530">
        <f t="shared" si="2"/>
        <v>2</v>
      </c>
      <c r="C19" s="531"/>
      <c r="D19" s="839"/>
      <c r="E19" s="531"/>
      <c r="F19" s="531"/>
      <c r="G19" s="531"/>
      <c r="H19" s="531"/>
      <c r="I19" s="531"/>
      <c r="J19" s="531"/>
      <c r="K19" s="531"/>
      <c r="L19" s="531"/>
      <c r="M19" s="841"/>
      <c r="N19" s="531"/>
      <c r="O19" s="531"/>
      <c r="P19" s="531"/>
      <c r="Q19" s="531"/>
      <c r="R19" s="531"/>
      <c r="S19" s="531"/>
      <c r="T19" s="533"/>
      <c r="U19" s="530">
        <v>1</v>
      </c>
      <c r="V19" s="530">
        <v>1</v>
      </c>
      <c r="W19" s="531"/>
      <c r="X19" s="531"/>
      <c r="Y19" s="842"/>
      <c r="Z19" s="844"/>
      <c r="AA19" s="844"/>
      <c r="AB19" s="531"/>
      <c r="AC19" s="531"/>
      <c r="AD19" s="531"/>
      <c r="AE19" s="841"/>
      <c r="AF19" s="841"/>
      <c r="AG19" s="531"/>
      <c r="AH19" s="531"/>
      <c r="AI19" s="531"/>
      <c r="AJ19" s="531"/>
      <c r="AK19" s="531"/>
      <c r="AL19" s="531"/>
      <c r="AM19" s="844"/>
      <c r="AN19" s="527"/>
      <c r="AO19" s="531"/>
      <c r="AP19" s="531"/>
      <c r="AQ19" s="531"/>
      <c r="AR19" s="531"/>
      <c r="AS19" s="526"/>
      <c r="AT19" s="526"/>
      <c r="AU19" s="526"/>
      <c r="AV19" s="526"/>
      <c r="AW19" s="526"/>
      <c r="AX19" s="526"/>
      <c r="AY19" s="526"/>
      <c r="AZ19" s="526"/>
    </row>
    <row r="20" spans="1:52">
      <c r="A20" s="528" t="s">
        <v>1390</v>
      </c>
      <c r="B20" s="530">
        <f t="shared" si="2"/>
        <v>5</v>
      </c>
      <c r="C20" s="531"/>
      <c r="D20" s="839"/>
      <c r="E20" s="531"/>
      <c r="F20" s="531"/>
      <c r="G20" s="531"/>
      <c r="H20" s="531"/>
      <c r="I20" s="531"/>
      <c r="J20" s="531"/>
      <c r="K20" s="531"/>
      <c r="L20" s="531"/>
      <c r="M20" s="841"/>
      <c r="N20" s="531"/>
      <c r="O20" s="531"/>
      <c r="P20" s="531"/>
      <c r="Q20" s="531"/>
      <c r="R20" s="531"/>
      <c r="S20" s="530">
        <v>1</v>
      </c>
      <c r="T20" s="533"/>
      <c r="U20" s="531"/>
      <c r="V20" s="530">
        <v>2</v>
      </c>
      <c r="W20" s="531"/>
      <c r="X20" s="531"/>
      <c r="Y20" s="842"/>
      <c r="Z20" s="844"/>
      <c r="AA20" s="844"/>
      <c r="AB20" s="530">
        <v>1</v>
      </c>
      <c r="AC20" s="531"/>
      <c r="AD20" s="531"/>
      <c r="AE20" s="841"/>
      <c r="AF20" s="841"/>
      <c r="AG20" s="531"/>
      <c r="AH20" s="531"/>
      <c r="AI20" s="531"/>
      <c r="AJ20" s="531"/>
      <c r="AK20" s="531"/>
      <c r="AL20" s="531"/>
      <c r="AM20" s="844"/>
      <c r="AN20" s="527"/>
      <c r="AO20" s="531"/>
      <c r="AP20" s="530">
        <v>1</v>
      </c>
      <c r="AQ20" s="531"/>
      <c r="AR20" s="531"/>
      <c r="AS20" s="526"/>
      <c r="AT20" s="526"/>
      <c r="AU20" s="526"/>
      <c r="AV20" s="526"/>
      <c r="AW20" s="526"/>
      <c r="AX20" s="526"/>
      <c r="AY20" s="526"/>
      <c r="AZ20" s="526"/>
    </row>
    <row r="21" spans="1:52" ht="8.1" customHeight="1">
      <c r="A21" s="528" t="s">
        <v>1391</v>
      </c>
      <c r="B21" s="530">
        <f t="shared" si="2"/>
        <v>15</v>
      </c>
      <c r="C21" s="531"/>
      <c r="D21" s="839"/>
      <c r="E21" s="531"/>
      <c r="F21" s="531"/>
      <c r="G21" s="531"/>
      <c r="H21" s="531"/>
      <c r="I21" s="531"/>
      <c r="J21" s="531"/>
      <c r="K21" s="531"/>
      <c r="L21" s="531"/>
      <c r="M21" s="841"/>
      <c r="N21" s="531"/>
      <c r="O21" s="531"/>
      <c r="P21" s="531"/>
      <c r="Q21" s="531"/>
      <c r="R21" s="531"/>
      <c r="S21" s="530">
        <v>7</v>
      </c>
      <c r="T21" s="3003">
        <v>7</v>
      </c>
      <c r="U21" s="531"/>
      <c r="V21" s="531"/>
      <c r="W21" s="531"/>
      <c r="X21" s="531"/>
      <c r="Y21" s="842"/>
      <c r="Z21" s="844"/>
      <c r="AA21" s="844"/>
      <c r="AB21" s="531"/>
      <c r="AC21" s="531"/>
      <c r="AD21" s="531"/>
      <c r="AE21" s="841"/>
      <c r="AF21" s="841"/>
      <c r="AG21" s="531"/>
      <c r="AH21" s="531"/>
      <c r="AI21" s="531"/>
      <c r="AJ21" s="531"/>
      <c r="AK21" s="531"/>
      <c r="AL21" s="531"/>
      <c r="AM21" s="844"/>
      <c r="AN21" s="527"/>
      <c r="AO21" s="531"/>
      <c r="AP21" s="530">
        <v>1</v>
      </c>
      <c r="AQ21" s="531"/>
      <c r="AR21" s="531"/>
      <c r="AS21" s="526"/>
      <c r="AT21" s="526"/>
      <c r="AU21" s="526"/>
      <c r="AV21" s="526"/>
      <c r="AW21" s="526"/>
      <c r="AX21" s="526"/>
      <c r="AY21" s="526"/>
      <c r="AZ21" s="526"/>
    </row>
    <row r="22" spans="1:52">
      <c r="A22" s="528" t="s">
        <v>1392</v>
      </c>
      <c r="B22" s="530">
        <f t="shared" si="2"/>
        <v>7</v>
      </c>
      <c r="C22" s="531"/>
      <c r="D22" s="531"/>
      <c r="E22" s="531"/>
      <c r="F22" s="531"/>
      <c r="G22" s="531"/>
      <c r="H22" s="531"/>
      <c r="I22" s="531"/>
      <c r="J22" s="531"/>
      <c r="K22" s="531"/>
      <c r="L22" s="531"/>
      <c r="M22" s="841"/>
      <c r="N22" s="531"/>
      <c r="O22" s="531"/>
      <c r="P22" s="531"/>
      <c r="Q22" s="531"/>
      <c r="R22" s="531"/>
      <c r="S22" s="531"/>
      <c r="T22" s="533"/>
      <c r="U22" s="530">
        <v>3</v>
      </c>
      <c r="V22" s="530">
        <v>4</v>
      </c>
      <c r="W22" s="531"/>
      <c r="X22" s="531"/>
      <c r="Y22" s="842"/>
      <c r="Z22" s="844"/>
      <c r="AA22" s="844"/>
      <c r="AB22" s="531"/>
      <c r="AC22" s="531"/>
      <c r="AD22" s="531"/>
      <c r="AE22" s="841"/>
      <c r="AF22" s="841"/>
      <c r="AG22" s="531"/>
      <c r="AH22" s="531"/>
      <c r="AI22" s="531"/>
      <c r="AJ22" s="531"/>
      <c r="AK22" s="531"/>
      <c r="AL22" s="531"/>
      <c r="AM22" s="844"/>
      <c r="AN22" s="527"/>
      <c r="AO22" s="531"/>
      <c r="AP22" s="531"/>
      <c r="AQ22" s="531"/>
      <c r="AR22" s="531"/>
      <c r="AS22" s="526"/>
      <c r="AT22" s="526"/>
      <c r="AU22" s="526"/>
      <c r="AV22" s="526"/>
      <c r="AW22" s="526"/>
      <c r="AX22" s="526"/>
      <c r="AY22" s="526"/>
      <c r="AZ22" s="526"/>
    </row>
    <row r="23" spans="1:52">
      <c r="A23" s="528" t="s">
        <v>1393</v>
      </c>
      <c r="B23" s="530">
        <f t="shared" si="2"/>
        <v>6</v>
      </c>
      <c r="C23" s="531"/>
      <c r="D23" s="839"/>
      <c r="E23" s="531"/>
      <c r="F23" s="531"/>
      <c r="G23" s="531"/>
      <c r="H23" s="531"/>
      <c r="I23" s="531"/>
      <c r="J23" s="531"/>
      <c r="K23" s="531"/>
      <c r="L23" s="531"/>
      <c r="M23" s="841"/>
      <c r="N23" s="531"/>
      <c r="O23" s="531"/>
      <c r="P23" s="531"/>
      <c r="Q23" s="531"/>
      <c r="R23" s="531"/>
      <c r="S23" s="531"/>
      <c r="T23" s="3003">
        <v>2</v>
      </c>
      <c r="U23" s="531"/>
      <c r="V23" s="530">
        <v>1</v>
      </c>
      <c r="W23" s="530">
        <v>1</v>
      </c>
      <c r="X23" s="531"/>
      <c r="Y23" s="842"/>
      <c r="Z23" s="844"/>
      <c r="AA23" s="844"/>
      <c r="AB23" s="531"/>
      <c r="AC23" s="531"/>
      <c r="AD23" s="531"/>
      <c r="AE23" s="841"/>
      <c r="AF23" s="841"/>
      <c r="AG23" s="531"/>
      <c r="AH23" s="531"/>
      <c r="AI23" s="531"/>
      <c r="AJ23" s="531"/>
      <c r="AK23" s="530">
        <v>1</v>
      </c>
      <c r="AL23" s="531"/>
      <c r="AM23" s="844"/>
      <c r="AN23" s="527"/>
      <c r="AO23" s="531"/>
      <c r="AP23" s="530">
        <v>1</v>
      </c>
      <c r="AQ23" s="531"/>
      <c r="AR23" s="531"/>
      <c r="AS23" s="526"/>
      <c r="AT23" s="526"/>
      <c r="AU23" s="526"/>
      <c r="AV23" s="526"/>
      <c r="AW23" s="526"/>
      <c r="AX23" s="526"/>
      <c r="AY23" s="526"/>
      <c r="AZ23" s="526"/>
    </row>
    <row r="24" spans="1:52">
      <c r="A24" s="528" t="s">
        <v>1394</v>
      </c>
      <c r="B24" s="530">
        <f t="shared" si="2"/>
        <v>54</v>
      </c>
      <c r="C24" s="531"/>
      <c r="D24" s="839">
        <v>1</v>
      </c>
      <c r="E24" s="531"/>
      <c r="F24" s="530">
        <v>1</v>
      </c>
      <c r="G24" s="531"/>
      <c r="H24" s="531"/>
      <c r="I24" s="531"/>
      <c r="J24" s="531"/>
      <c r="K24" s="531"/>
      <c r="L24" s="531"/>
      <c r="M24" s="841"/>
      <c r="N24" s="531"/>
      <c r="O24" s="530">
        <v>1</v>
      </c>
      <c r="P24" s="531"/>
      <c r="Q24" s="531"/>
      <c r="R24" s="531"/>
      <c r="S24" s="530">
        <v>2</v>
      </c>
      <c r="T24" s="3003">
        <v>1</v>
      </c>
      <c r="U24" s="530">
        <v>15</v>
      </c>
      <c r="V24" s="530">
        <v>23</v>
      </c>
      <c r="W24" s="530">
        <v>3</v>
      </c>
      <c r="X24" s="531"/>
      <c r="Y24" s="842"/>
      <c r="Z24" s="844"/>
      <c r="AA24" s="844"/>
      <c r="AB24" s="531"/>
      <c r="AC24" s="531"/>
      <c r="AD24" s="531"/>
      <c r="AE24" s="841"/>
      <c r="AF24" s="841"/>
      <c r="AG24" s="531"/>
      <c r="AH24" s="531"/>
      <c r="AI24" s="531"/>
      <c r="AJ24" s="531"/>
      <c r="AK24" s="531"/>
      <c r="AL24" s="531"/>
      <c r="AM24" s="844"/>
      <c r="AN24" s="535">
        <v>3</v>
      </c>
      <c r="AO24" s="531"/>
      <c r="AP24" s="530">
        <v>1</v>
      </c>
      <c r="AQ24" s="530">
        <v>1</v>
      </c>
      <c r="AR24" s="530">
        <v>2</v>
      </c>
      <c r="AS24" s="526"/>
      <c r="AT24" s="526"/>
      <c r="AU24" s="526"/>
      <c r="AV24" s="526"/>
      <c r="AW24" s="526"/>
      <c r="AX24" s="526"/>
      <c r="AY24" s="526"/>
      <c r="AZ24" s="526"/>
    </row>
    <row r="25" spans="1:52">
      <c r="A25" s="528" t="s">
        <v>1395</v>
      </c>
      <c r="B25" s="530">
        <f t="shared" si="2"/>
        <v>9</v>
      </c>
      <c r="C25" s="531"/>
      <c r="D25" s="839"/>
      <c r="E25" s="531"/>
      <c r="F25" s="531"/>
      <c r="G25" s="531"/>
      <c r="H25" s="531"/>
      <c r="I25" s="531"/>
      <c r="J25" s="531"/>
      <c r="K25" s="531"/>
      <c r="L25" s="531"/>
      <c r="M25" s="841"/>
      <c r="N25" s="531"/>
      <c r="O25" s="530">
        <v>1</v>
      </c>
      <c r="P25" s="531"/>
      <c r="Q25" s="531"/>
      <c r="R25" s="530">
        <v>1</v>
      </c>
      <c r="S25" s="531"/>
      <c r="T25" s="3003">
        <v>1</v>
      </c>
      <c r="U25" s="531"/>
      <c r="V25" s="530">
        <v>4</v>
      </c>
      <c r="W25" s="530">
        <v>1</v>
      </c>
      <c r="X25" s="531"/>
      <c r="Y25" s="842"/>
      <c r="Z25" s="844"/>
      <c r="AA25" s="844"/>
      <c r="AB25" s="531"/>
      <c r="AC25" s="531"/>
      <c r="AD25" s="531"/>
      <c r="AE25" s="841"/>
      <c r="AF25" s="841"/>
      <c r="AG25" s="531"/>
      <c r="AH25" s="531"/>
      <c r="AI25" s="531"/>
      <c r="AJ25" s="531"/>
      <c r="AK25" s="531"/>
      <c r="AL25" s="531"/>
      <c r="AM25" s="843">
        <v>1</v>
      </c>
      <c r="AN25" s="527"/>
      <c r="AO25" s="531"/>
      <c r="AP25" s="531"/>
      <c r="AQ25" s="531"/>
      <c r="AR25" s="531"/>
      <c r="AS25" s="526"/>
      <c r="AT25" s="526"/>
      <c r="AU25" s="526"/>
      <c r="AV25" s="526"/>
      <c r="AW25" s="526"/>
      <c r="AX25" s="526"/>
      <c r="AY25" s="526"/>
      <c r="AZ25" s="526"/>
    </row>
    <row r="26" spans="1:52">
      <c r="A26" s="528" t="s">
        <v>1396</v>
      </c>
      <c r="B26" s="530">
        <f t="shared" si="2"/>
        <v>23</v>
      </c>
      <c r="C26" s="531"/>
      <c r="D26" s="839">
        <v>2</v>
      </c>
      <c r="E26" s="531"/>
      <c r="F26" s="531"/>
      <c r="G26" s="531"/>
      <c r="H26" s="531"/>
      <c r="I26" s="531"/>
      <c r="J26" s="530">
        <v>4</v>
      </c>
      <c r="K26" s="531"/>
      <c r="L26" s="531"/>
      <c r="M26" s="841"/>
      <c r="N26" s="531"/>
      <c r="O26" s="530">
        <v>1</v>
      </c>
      <c r="P26" s="531"/>
      <c r="Q26" s="531"/>
      <c r="R26" s="531"/>
      <c r="S26" s="531"/>
      <c r="T26" s="533"/>
      <c r="U26" s="530">
        <v>1</v>
      </c>
      <c r="V26" s="530">
        <v>6</v>
      </c>
      <c r="W26" s="530">
        <v>1</v>
      </c>
      <c r="X26" s="531"/>
      <c r="Y26" s="842"/>
      <c r="Z26" s="844"/>
      <c r="AA26" s="844"/>
      <c r="AB26" s="530">
        <v>1</v>
      </c>
      <c r="AC26" s="530">
        <v>1</v>
      </c>
      <c r="AD26" s="530">
        <v>1</v>
      </c>
      <c r="AE26" s="841"/>
      <c r="AF26" s="841"/>
      <c r="AG26" s="531"/>
      <c r="AH26" s="531"/>
      <c r="AI26" s="531"/>
      <c r="AJ26" s="531"/>
      <c r="AK26" s="531"/>
      <c r="AL26" s="530">
        <v>1</v>
      </c>
      <c r="AM26" s="844"/>
      <c r="AN26" s="527"/>
      <c r="AO26" s="531"/>
      <c r="AP26" s="530">
        <v>1</v>
      </c>
      <c r="AQ26" s="530">
        <v>1</v>
      </c>
      <c r="AR26" s="530">
        <v>2</v>
      </c>
      <c r="AS26" s="526"/>
      <c r="AT26" s="526"/>
      <c r="AU26" s="526"/>
      <c r="AV26" s="526"/>
      <c r="AW26" s="526"/>
      <c r="AX26" s="526"/>
      <c r="AY26" s="526"/>
      <c r="AZ26" s="526"/>
    </row>
    <row r="27" spans="1:52">
      <c r="A27" s="528" t="s">
        <v>1397</v>
      </c>
      <c r="B27" s="530">
        <f t="shared" si="2"/>
        <v>23</v>
      </c>
      <c r="C27" s="531"/>
      <c r="D27" s="839"/>
      <c r="E27" s="531"/>
      <c r="F27" s="530">
        <v>1</v>
      </c>
      <c r="G27" s="531"/>
      <c r="H27" s="531"/>
      <c r="I27" s="531"/>
      <c r="J27" s="531"/>
      <c r="K27" s="531"/>
      <c r="L27" s="531"/>
      <c r="M27" s="841"/>
      <c r="N27" s="530">
        <v>1</v>
      </c>
      <c r="O27" s="531"/>
      <c r="P27" s="531"/>
      <c r="Q27" s="531"/>
      <c r="R27" s="531"/>
      <c r="S27" s="530">
        <v>1</v>
      </c>
      <c r="T27" s="3003">
        <v>2</v>
      </c>
      <c r="U27" s="530">
        <v>4</v>
      </c>
      <c r="V27" s="530">
        <v>12</v>
      </c>
      <c r="W27" s="531"/>
      <c r="X27" s="531"/>
      <c r="Y27" s="842"/>
      <c r="Z27" s="844"/>
      <c r="AA27" s="844"/>
      <c r="AB27" s="531"/>
      <c r="AC27" s="531"/>
      <c r="AD27" s="531"/>
      <c r="AE27" s="841"/>
      <c r="AF27" s="840">
        <v>1</v>
      </c>
      <c r="AG27" s="531"/>
      <c r="AH27" s="531"/>
      <c r="AI27" s="531"/>
      <c r="AJ27" s="531"/>
      <c r="AK27" s="531"/>
      <c r="AL27" s="531"/>
      <c r="AM27" s="844"/>
      <c r="AN27" s="527"/>
      <c r="AO27" s="531"/>
      <c r="AP27" s="530">
        <v>1</v>
      </c>
      <c r="AQ27" s="531"/>
      <c r="AR27" s="531"/>
      <c r="AS27" s="526"/>
      <c r="AT27" s="526"/>
      <c r="AU27" s="526"/>
      <c r="AV27" s="526"/>
      <c r="AW27" s="526"/>
      <c r="AX27" s="526"/>
      <c r="AY27" s="526"/>
      <c r="AZ27" s="526"/>
    </row>
    <row r="28" spans="1:52">
      <c r="A28" s="528" t="s">
        <v>1398</v>
      </c>
      <c r="B28" s="530">
        <f t="shared" si="2"/>
        <v>10</v>
      </c>
      <c r="C28" s="531"/>
      <c r="D28" s="839"/>
      <c r="E28" s="531"/>
      <c r="F28" s="531"/>
      <c r="G28" s="531"/>
      <c r="H28" s="531"/>
      <c r="I28" s="531"/>
      <c r="J28" s="531"/>
      <c r="K28" s="531"/>
      <c r="L28" s="531"/>
      <c r="M28" s="841"/>
      <c r="N28" s="531"/>
      <c r="O28" s="531"/>
      <c r="P28" s="531"/>
      <c r="Q28" s="531"/>
      <c r="R28" s="531"/>
      <c r="S28" s="531"/>
      <c r="T28" s="533"/>
      <c r="U28" s="531"/>
      <c r="V28" s="530">
        <v>4</v>
      </c>
      <c r="W28" s="531"/>
      <c r="X28" s="531"/>
      <c r="Y28" s="842"/>
      <c r="Z28" s="844"/>
      <c r="AA28" s="843">
        <v>1</v>
      </c>
      <c r="AB28" s="531"/>
      <c r="AC28" s="531"/>
      <c r="AD28" s="531"/>
      <c r="AE28" s="841"/>
      <c r="AF28" s="841"/>
      <c r="AG28" s="531"/>
      <c r="AH28" s="531"/>
      <c r="AI28" s="531"/>
      <c r="AJ28" s="531"/>
      <c r="AK28" s="531"/>
      <c r="AL28" s="530">
        <v>1</v>
      </c>
      <c r="AM28" s="844"/>
      <c r="AN28" s="527"/>
      <c r="AO28" s="531"/>
      <c r="AP28" s="531"/>
      <c r="AQ28" s="530">
        <v>2</v>
      </c>
      <c r="AR28" s="530">
        <v>2</v>
      </c>
      <c r="AS28" s="526"/>
      <c r="AT28" s="526"/>
      <c r="AU28" s="526"/>
      <c r="AV28" s="526"/>
      <c r="AW28" s="526"/>
      <c r="AX28" s="526"/>
      <c r="AY28" s="526"/>
      <c r="AZ28" s="526"/>
    </row>
    <row r="29" spans="1:52">
      <c r="A29" s="528" t="s">
        <v>1399</v>
      </c>
      <c r="B29" s="530">
        <f t="shared" si="2"/>
        <v>126</v>
      </c>
      <c r="C29" s="531"/>
      <c r="D29" s="839">
        <v>1</v>
      </c>
      <c r="E29" s="531"/>
      <c r="F29" s="531"/>
      <c r="G29" s="530">
        <v>1</v>
      </c>
      <c r="H29" s="531"/>
      <c r="I29" s="531"/>
      <c r="J29" s="530">
        <v>3</v>
      </c>
      <c r="K29" s="530">
        <v>1</v>
      </c>
      <c r="L29" s="530">
        <v>1</v>
      </c>
      <c r="M29" s="840">
        <v>1</v>
      </c>
      <c r="N29" s="530">
        <v>1</v>
      </c>
      <c r="O29" s="530">
        <v>7</v>
      </c>
      <c r="P29" s="531"/>
      <c r="Q29" s="530">
        <v>1</v>
      </c>
      <c r="R29" s="530">
        <v>5</v>
      </c>
      <c r="S29" s="530">
        <v>12</v>
      </c>
      <c r="T29" s="3003">
        <v>6</v>
      </c>
      <c r="U29" s="530">
        <v>3</v>
      </c>
      <c r="V29" s="530">
        <v>21</v>
      </c>
      <c r="W29" s="530">
        <v>2</v>
      </c>
      <c r="X29" s="531"/>
      <c r="Y29" s="842"/>
      <c r="Z29" s="843">
        <v>2</v>
      </c>
      <c r="AA29" s="844"/>
      <c r="AB29" s="530">
        <v>1</v>
      </c>
      <c r="AC29" s="531"/>
      <c r="AD29" s="531"/>
      <c r="AE29" s="840">
        <v>1</v>
      </c>
      <c r="AF29" s="840">
        <v>2</v>
      </c>
      <c r="AG29" s="531"/>
      <c r="AH29" s="531"/>
      <c r="AI29" s="530">
        <v>4</v>
      </c>
      <c r="AJ29" s="530">
        <v>4</v>
      </c>
      <c r="AK29" s="530">
        <v>2</v>
      </c>
      <c r="AL29" s="530">
        <v>14</v>
      </c>
      <c r="AM29" s="843">
        <v>3</v>
      </c>
      <c r="AN29" s="535">
        <v>8</v>
      </c>
      <c r="AO29" s="530">
        <v>3</v>
      </c>
      <c r="AP29" s="530">
        <v>10</v>
      </c>
      <c r="AQ29" s="531"/>
      <c r="AR29" s="530">
        <v>6</v>
      </c>
      <c r="AS29" s="526"/>
      <c r="AT29" s="526"/>
      <c r="AU29" s="526"/>
      <c r="AV29" s="526"/>
      <c r="AW29" s="526"/>
      <c r="AX29" s="526"/>
      <c r="AY29" s="526"/>
      <c r="AZ29" s="526"/>
    </row>
    <row r="30" spans="1:52">
      <c r="A30" s="528" t="s">
        <v>1400</v>
      </c>
      <c r="B30" s="530">
        <f t="shared" si="2"/>
        <v>25</v>
      </c>
      <c r="C30" s="531"/>
      <c r="D30" s="531"/>
      <c r="E30" s="531"/>
      <c r="F30" s="531"/>
      <c r="G30" s="531"/>
      <c r="H30" s="530">
        <v>2</v>
      </c>
      <c r="I30" s="531"/>
      <c r="J30" s="531"/>
      <c r="K30" s="531"/>
      <c r="L30" s="531"/>
      <c r="M30" s="841"/>
      <c r="N30" s="531"/>
      <c r="O30" s="531"/>
      <c r="P30" s="531"/>
      <c r="Q30" s="531"/>
      <c r="R30" s="531"/>
      <c r="S30" s="530">
        <v>3</v>
      </c>
      <c r="T30" s="533"/>
      <c r="U30" s="530">
        <v>2</v>
      </c>
      <c r="V30" s="530">
        <v>8</v>
      </c>
      <c r="W30" s="531"/>
      <c r="X30" s="531"/>
      <c r="Y30" s="842"/>
      <c r="Z30" s="844"/>
      <c r="AA30" s="844"/>
      <c r="AB30" s="531"/>
      <c r="AC30" s="530">
        <v>4</v>
      </c>
      <c r="AD30" s="530">
        <v>1</v>
      </c>
      <c r="AE30" s="841"/>
      <c r="AF30" s="841"/>
      <c r="AG30" s="531"/>
      <c r="AH30" s="531"/>
      <c r="AI30" s="531"/>
      <c r="AJ30" s="531"/>
      <c r="AK30" s="530">
        <v>1</v>
      </c>
      <c r="AL30" s="531"/>
      <c r="AM30" s="844"/>
      <c r="AN30" s="527"/>
      <c r="AO30" s="531"/>
      <c r="AP30" s="531"/>
      <c r="AQ30" s="531"/>
      <c r="AR30" s="530">
        <v>4</v>
      </c>
      <c r="AS30" s="526"/>
      <c r="AT30" s="526"/>
      <c r="AU30" s="526"/>
      <c r="AV30" s="526"/>
      <c r="AW30" s="526"/>
      <c r="AX30" s="526"/>
      <c r="AY30" s="526"/>
      <c r="AZ30" s="526"/>
    </row>
    <row r="31" spans="1:52">
      <c r="A31" s="528" t="s">
        <v>1401</v>
      </c>
      <c r="B31" s="530">
        <f t="shared" si="2"/>
        <v>19</v>
      </c>
      <c r="C31" s="531"/>
      <c r="D31" s="839"/>
      <c r="E31" s="531"/>
      <c r="F31" s="531"/>
      <c r="G31" s="531"/>
      <c r="H31" s="531"/>
      <c r="I31" s="531"/>
      <c r="J31" s="531"/>
      <c r="K31" s="531"/>
      <c r="L31" s="531"/>
      <c r="M31" s="841"/>
      <c r="N31" s="531"/>
      <c r="O31" s="531"/>
      <c r="P31" s="531"/>
      <c r="Q31" s="531"/>
      <c r="R31" s="531"/>
      <c r="S31" s="530">
        <v>1</v>
      </c>
      <c r="T31" s="533"/>
      <c r="U31" s="839">
        <v>6</v>
      </c>
      <c r="V31" s="839">
        <v>9</v>
      </c>
      <c r="W31" s="531"/>
      <c r="X31" s="531"/>
      <c r="Y31" s="842"/>
      <c r="Z31" s="844"/>
      <c r="AA31" s="844"/>
      <c r="AB31" s="531"/>
      <c r="AC31" s="531"/>
      <c r="AD31" s="531"/>
      <c r="AE31" s="840">
        <v>1</v>
      </c>
      <c r="AF31" s="841"/>
      <c r="AG31" s="531"/>
      <c r="AH31" s="531"/>
      <c r="AI31" s="531"/>
      <c r="AJ31" s="531"/>
      <c r="AK31" s="531"/>
      <c r="AL31" s="530">
        <v>1</v>
      </c>
      <c r="AM31" s="844"/>
      <c r="AN31" s="527"/>
      <c r="AO31" s="531"/>
      <c r="AP31" s="531"/>
      <c r="AQ31" s="531"/>
      <c r="AR31" s="530">
        <v>1</v>
      </c>
      <c r="AS31" s="526"/>
      <c r="AT31" s="526"/>
      <c r="AU31" s="526"/>
      <c r="AV31" s="526"/>
      <c r="AW31" s="526"/>
      <c r="AX31" s="526"/>
      <c r="AY31" s="526"/>
      <c r="AZ31" s="526"/>
    </row>
    <row r="32" spans="1:52">
      <c r="A32" s="528" t="s">
        <v>1402</v>
      </c>
      <c r="B32" s="530">
        <f t="shared" si="2"/>
        <v>6</v>
      </c>
      <c r="C32" s="531"/>
      <c r="D32" s="531"/>
      <c r="E32" s="531"/>
      <c r="F32" s="531"/>
      <c r="G32" s="531"/>
      <c r="H32" s="531"/>
      <c r="I32" s="531"/>
      <c r="J32" s="531"/>
      <c r="K32" s="531"/>
      <c r="L32" s="531"/>
      <c r="M32" s="841"/>
      <c r="N32" s="531"/>
      <c r="O32" s="531"/>
      <c r="P32" s="531"/>
      <c r="Q32" s="531"/>
      <c r="R32" s="531"/>
      <c r="S32" s="530">
        <v>4</v>
      </c>
      <c r="T32" s="3003">
        <v>1</v>
      </c>
      <c r="U32" s="531"/>
      <c r="V32" s="530">
        <v>1</v>
      </c>
      <c r="W32" s="531"/>
      <c r="X32" s="531"/>
      <c r="Y32" s="842"/>
      <c r="Z32" s="844"/>
      <c r="AA32" s="844"/>
      <c r="AB32" s="531"/>
      <c r="AC32" s="531"/>
      <c r="AD32" s="531"/>
      <c r="AE32" s="841"/>
      <c r="AF32" s="841"/>
      <c r="AG32" s="531"/>
      <c r="AH32" s="531"/>
      <c r="AI32" s="531"/>
      <c r="AJ32" s="531"/>
      <c r="AK32" s="526"/>
      <c r="AL32" s="531"/>
      <c r="AM32" s="844"/>
      <c r="AN32" s="527"/>
      <c r="AO32" s="531"/>
      <c r="AP32" s="531"/>
      <c r="AQ32" s="531"/>
      <c r="AR32" s="531"/>
      <c r="AS32" s="526"/>
      <c r="AT32" s="526"/>
      <c r="AU32" s="526"/>
      <c r="AV32" s="526"/>
      <c r="AW32" s="526"/>
      <c r="AX32" s="526"/>
      <c r="AY32" s="526"/>
      <c r="AZ32" s="526"/>
    </row>
    <row r="33" spans="1:52">
      <c r="A33" s="528" t="s">
        <v>1403</v>
      </c>
      <c r="B33" s="530">
        <f t="shared" si="2"/>
        <v>6764</v>
      </c>
      <c r="C33" s="530">
        <v>70</v>
      </c>
      <c r="D33" s="839">
        <v>94</v>
      </c>
      <c r="E33" s="530">
        <v>57</v>
      </c>
      <c r="F33" s="530">
        <v>96</v>
      </c>
      <c r="G33" s="530">
        <v>57</v>
      </c>
      <c r="H33" s="530">
        <v>20</v>
      </c>
      <c r="I33" s="530">
        <v>25</v>
      </c>
      <c r="J33" s="530">
        <v>69</v>
      </c>
      <c r="K33" s="530">
        <v>48</v>
      </c>
      <c r="L33" s="530">
        <v>56</v>
      </c>
      <c r="M33" s="840">
        <v>78</v>
      </c>
      <c r="N33" s="530">
        <v>120</v>
      </c>
      <c r="O33" s="530">
        <v>159</v>
      </c>
      <c r="P33" s="530">
        <v>49</v>
      </c>
      <c r="Q33" s="530">
        <v>63</v>
      </c>
      <c r="R33" s="530">
        <v>689</v>
      </c>
      <c r="S33" s="530">
        <v>1115</v>
      </c>
      <c r="T33" s="3003">
        <v>375</v>
      </c>
      <c r="U33" s="530">
        <v>273</v>
      </c>
      <c r="V33" s="530">
        <v>877</v>
      </c>
      <c r="W33" s="530">
        <v>229</v>
      </c>
      <c r="X33" s="531"/>
      <c r="Y33" s="842"/>
      <c r="Z33" s="843">
        <v>34</v>
      </c>
      <c r="AA33" s="843">
        <v>41</v>
      </c>
      <c r="AB33" s="530">
        <v>160</v>
      </c>
      <c r="AC33" s="530">
        <v>160</v>
      </c>
      <c r="AD33" s="530">
        <v>27</v>
      </c>
      <c r="AE33" s="840">
        <v>20</v>
      </c>
      <c r="AF33" s="840">
        <v>5</v>
      </c>
      <c r="AG33" s="530">
        <v>8</v>
      </c>
      <c r="AH33" s="530">
        <v>27</v>
      </c>
      <c r="AI33" s="530">
        <v>28</v>
      </c>
      <c r="AJ33" s="530">
        <v>78</v>
      </c>
      <c r="AK33" s="530">
        <v>138</v>
      </c>
      <c r="AL33" s="530">
        <v>501</v>
      </c>
      <c r="AM33" s="843">
        <v>51</v>
      </c>
      <c r="AN33" s="535">
        <v>136</v>
      </c>
      <c r="AO33" s="530">
        <v>60</v>
      </c>
      <c r="AP33" s="530">
        <v>192</v>
      </c>
      <c r="AQ33" s="530">
        <v>146</v>
      </c>
      <c r="AR33" s="530">
        <v>333</v>
      </c>
      <c r="AS33" s="526"/>
      <c r="AT33" s="526"/>
      <c r="AU33" s="526"/>
      <c r="AV33" s="526"/>
      <c r="AW33" s="526"/>
      <c r="AX33" s="526"/>
      <c r="AY33" s="526"/>
      <c r="AZ33" s="526"/>
    </row>
    <row r="34" spans="1:52">
      <c r="A34" s="528" t="s">
        <v>1404</v>
      </c>
      <c r="B34" s="530">
        <f t="shared" si="2"/>
        <v>4</v>
      </c>
      <c r="C34" s="531"/>
      <c r="D34" s="839"/>
      <c r="E34" s="531"/>
      <c r="F34" s="531"/>
      <c r="G34" s="531"/>
      <c r="H34" s="531"/>
      <c r="I34" s="531"/>
      <c r="J34" s="531"/>
      <c r="K34" s="531"/>
      <c r="L34" s="531"/>
      <c r="M34" s="841"/>
      <c r="N34" s="531"/>
      <c r="O34" s="531"/>
      <c r="P34" s="531"/>
      <c r="Q34" s="531"/>
      <c r="R34" s="531"/>
      <c r="S34" s="531"/>
      <c r="T34" s="533"/>
      <c r="U34" s="531"/>
      <c r="V34" s="530">
        <v>3</v>
      </c>
      <c r="W34" s="531"/>
      <c r="X34" s="531"/>
      <c r="Y34" s="842"/>
      <c r="Z34" s="844"/>
      <c r="AA34" s="844"/>
      <c r="AB34" s="531"/>
      <c r="AC34" s="530">
        <v>1</v>
      </c>
      <c r="AD34" s="531"/>
      <c r="AE34" s="841"/>
      <c r="AF34" s="841"/>
      <c r="AG34" s="531"/>
      <c r="AH34" s="531"/>
      <c r="AI34" s="531"/>
      <c r="AJ34" s="531"/>
      <c r="AK34" s="531"/>
      <c r="AL34" s="531"/>
      <c r="AM34" s="844"/>
      <c r="AN34" s="527"/>
      <c r="AO34" s="531"/>
      <c r="AP34" s="531"/>
      <c r="AQ34" s="531"/>
      <c r="AR34" s="531"/>
      <c r="AS34" s="526"/>
      <c r="AT34" s="526"/>
      <c r="AU34" s="526"/>
      <c r="AV34" s="526"/>
      <c r="AW34" s="526"/>
      <c r="AX34" s="526"/>
      <c r="AY34" s="526"/>
      <c r="AZ34" s="526"/>
    </row>
    <row r="35" spans="1:52">
      <c r="A35" s="528" t="s">
        <v>1405</v>
      </c>
      <c r="B35" s="530">
        <f t="shared" si="2"/>
        <v>10</v>
      </c>
      <c r="C35" s="531"/>
      <c r="D35" s="839"/>
      <c r="E35" s="531"/>
      <c r="F35" s="531"/>
      <c r="G35" s="531"/>
      <c r="H35" s="531"/>
      <c r="I35" s="531"/>
      <c r="J35" s="531"/>
      <c r="K35" s="531"/>
      <c r="L35" s="531"/>
      <c r="M35" s="840">
        <v>2</v>
      </c>
      <c r="N35" s="531"/>
      <c r="O35" s="531"/>
      <c r="P35" s="531"/>
      <c r="Q35" s="531"/>
      <c r="R35" s="531"/>
      <c r="S35" s="531"/>
      <c r="T35" s="533"/>
      <c r="U35" s="530">
        <v>2</v>
      </c>
      <c r="V35" s="530">
        <v>4</v>
      </c>
      <c r="W35" s="531"/>
      <c r="X35" s="531"/>
      <c r="Y35" s="842"/>
      <c r="Z35" s="844"/>
      <c r="AA35" s="844"/>
      <c r="AB35" s="531"/>
      <c r="AC35" s="531"/>
      <c r="AD35" s="531"/>
      <c r="AE35" s="841"/>
      <c r="AF35" s="841"/>
      <c r="AG35" s="531"/>
      <c r="AH35" s="530">
        <v>1</v>
      </c>
      <c r="AI35" s="531"/>
      <c r="AJ35" s="531"/>
      <c r="AK35" s="531"/>
      <c r="AL35" s="531"/>
      <c r="AM35" s="844"/>
      <c r="AN35" s="527"/>
      <c r="AO35" s="531"/>
      <c r="AP35" s="530">
        <v>1</v>
      </c>
      <c r="AQ35" s="531"/>
      <c r="AR35" s="531"/>
      <c r="AS35" s="526"/>
      <c r="AT35" s="526"/>
      <c r="AU35" s="526"/>
      <c r="AV35" s="526"/>
      <c r="AW35" s="526"/>
      <c r="AX35" s="526"/>
      <c r="AY35" s="526"/>
      <c r="AZ35" s="526"/>
    </row>
    <row r="36" spans="1:52">
      <c r="A36" s="528" t="s">
        <v>1406</v>
      </c>
      <c r="B36" s="530">
        <f t="shared" si="2"/>
        <v>7</v>
      </c>
      <c r="C36" s="531"/>
      <c r="D36" s="839"/>
      <c r="E36" s="531"/>
      <c r="F36" s="531"/>
      <c r="G36" s="531"/>
      <c r="H36" s="531"/>
      <c r="I36" s="531"/>
      <c r="J36" s="531"/>
      <c r="K36" s="531"/>
      <c r="L36" s="531"/>
      <c r="M36" s="841"/>
      <c r="N36" s="531"/>
      <c r="O36" s="531"/>
      <c r="P36" s="531"/>
      <c r="Q36" s="531"/>
      <c r="R36" s="531"/>
      <c r="S36" s="531"/>
      <c r="T36" s="533"/>
      <c r="U36" s="531"/>
      <c r="V36" s="530">
        <v>6</v>
      </c>
      <c r="W36" s="531"/>
      <c r="X36" s="531"/>
      <c r="Y36" s="842"/>
      <c r="Z36" s="844"/>
      <c r="AA36" s="844"/>
      <c r="AB36" s="531"/>
      <c r="AC36" s="531"/>
      <c r="AD36" s="531"/>
      <c r="AE36" s="841"/>
      <c r="AF36" s="841"/>
      <c r="AG36" s="531"/>
      <c r="AH36" s="531"/>
      <c r="AI36" s="531"/>
      <c r="AJ36" s="531"/>
      <c r="AK36" s="531"/>
      <c r="AL36" s="530">
        <v>1</v>
      </c>
      <c r="AM36" s="844"/>
      <c r="AN36" s="527"/>
      <c r="AO36" s="531"/>
      <c r="AP36" s="531"/>
      <c r="AQ36" s="531"/>
      <c r="AR36" s="531"/>
      <c r="AS36" s="526"/>
      <c r="AT36" s="526"/>
      <c r="AU36" s="526"/>
      <c r="AV36" s="526"/>
      <c r="AW36" s="526"/>
      <c r="AX36" s="526"/>
      <c r="AY36" s="526"/>
      <c r="AZ36" s="526"/>
    </row>
    <row r="37" spans="1:52">
      <c r="A37" s="528" t="s">
        <v>1407</v>
      </c>
      <c r="B37" s="530">
        <f t="shared" si="2"/>
        <v>7</v>
      </c>
      <c r="C37" s="531"/>
      <c r="D37" s="839"/>
      <c r="E37" s="531"/>
      <c r="F37" s="531"/>
      <c r="G37" s="531"/>
      <c r="H37" s="531"/>
      <c r="I37" s="531"/>
      <c r="J37" s="531"/>
      <c r="K37" s="531"/>
      <c r="L37" s="531"/>
      <c r="M37" s="841"/>
      <c r="N37" s="531"/>
      <c r="O37" s="531"/>
      <c r="P37" s="531"/>
      <c r="Q37" s="531"/>
      <c r="R37" s="531"/>
      <c r="S37" s="531"/>
      <c r="T37" s="533"/>
      <c r="U37" s="530">
        <v>2</v>
      </c>
      <c r="V37" s="530">
        <v>5</v>
      </c>
      <c r="W37" s="531"/>
      <c r="X37" s="531"/>
      <c r="Y37" s="842"/>
      <c r="Z37" s="844"/>
      <c r="AA37" s="844"/>
      <c r="AB37" s="531"/>
      <c r="AC37" s="531"/>
      <c r="AD37" s="531"/>
      <c r="AE37" s="841"/>
      <c r="AF37" s="841"/>
      <c r="AG37" s="531"/>
      <c r="AH37" s="531"/>
      <c r="AI37" s="531"/>
      <c r="AJ37" s="531"/>
      <c r="AK37" s="531"/>
      <c r="AL37" s="531"/>
      <c r="AM37" s="844"/>
      <c r="AN37" s="527"/>
      <c r="AO37" s="531"/>
      <c r="AP37" s="531"/>
      <c r="AQ37" s="531"/>
      <c r="AR37" s="531"/>
      <c r="AS37" s="526"/>
      <c r="AT37" s="526"/>
      <c r="AU37" s="526"/>
      <c r="AV37" s="526"/>
      <c r="AW37" s="526"/>
      <c r="AX37" s="526"/>
      <c r="AY37" s="526"/>
      <c r="AZ37" s="526"/>
    </row>
    <row r="38" spans="1:52">
      <c r="A38" s="528" t="s">
        <v>1408</v>
      </c>
      <c r="B38" s="530">
        <f t="shared" si="2"/>
        <v>5</v>
      </c>
      <c r="C38" s="531"/>
      <c r="D38" s="839"/>
      <c r="E38" s="531"/>
      <c r="F38" s="531"/>
      <c r="G38" s="531"/>
      <c r="H38" s="531"/>
      <c r="I38" s="530">
        <v>1</v>
      </c>
      <c r="J38" s="531"/>
      <c r="K38" s="531"/>
      <c r="L38" s="531"/>
      <c r="M38" s="841"/>
      <c r="N38" s="531"/>
      <c r="O38" s="531"/>
      <c r="P38" s="531"/>
      <c r="Q38" s="531"/>
      <c r="R38" s="531"/>
      <c r="S38" s="531"/>
      <c r="T38" s="533"/>
      <c r="U38" s="530">
        <v>3</v>
      </c>
      <c r="V38" s="530">
        <v>1</v>
      </c>
      <c r="W38" s="531"/>
      <c r="X38" s="531"/>
      <c r="Y38" s="842"/>
      <c r="Z38" s="844"/>
      <c r="AA38" s="844"/>
      <c r="AB38" s="531"/>
      <c r="AC38" s="531"/>
      <c r="AD38" s="531"/>
      <c r="AE38" s="841"/>
      <c r="AF38" s="841"/>
      <c r="AG38" s="531"/>
      <c r="AH38" s="531"/>
      <c r="AI38" s="531"/>
      <c r="AJ38" s="531"/>
      <c r="AK38" s="531"/>
      <c r="AL38" s="531"/>
      <c r="AM38" s="844"/>
      <c r="AN38" s="527"/>
      <c r="AO38" s="531"/>
      <c r="AP38" s="531"/>
      <c r="AQ38" s="531"/>
      <c r="AR38" s="531"/>
      <c r="AS38" s="526"/>
      <c r="AT38" s="526"/>
      <c r="AU38" s="526"/>
      <c r="AV38" s="526"/>
      <c r="AW38" s="526"/>
      <c r="AX38" s="526"/>
      <c r="AY38" s="526"/>
      <c r="AZ38" s="526"/>
    </row>
    <row r="39" spans="1:52">
      <c r="A39" s="528" t="s">
        <v>1409</v>
      </c>
      <c r="B39" s="530">
        <f t="shared" si="2"/>
        <v>11</v>
      </c>
      <c r="C39" s="531"/>
      <c r="D39" s="839"/>
      <c r="E39" s="531"/>
      <c r="F39" s="531"/>
      <c r="G39" s="531"/>
      <c r="H39" s="531"/>
      <c r="I39" s="531"/>
      <c r="J39" s="531"/>
      <c r="K39" s="531"/>
      <c r="L39" s="531"/>
      <c r="M39" s="841"/>
      <c r="N39" s="531"/>
      <c r="O39" s="531"/>
      <c r="P39" s="531"/>
      <c r="Q39" s="531"/>
      <c r="R39" s="531"/>
      <c r="S39" s="531"/>
      <c r="T39" s="533"/>
      <c r="U39" s="530">
        <v>4</v>
      </c>
      <c r="V39" s="530">
        <v>4</v>
      </c>
      <c r="W39" s="531"/>
      <c r="X39" s="531"/>
      <c r="Y39" s="842"/>
      <c r="Z39" s="844"/>
      <c r="AA39" s="844"/>
      <c r="AB39" s="531"/>
      <c r="AC39" s="531"/>
      <c r="AD39" s="531"/>
      <c r="AE39" s="841"/>
      <c r="AF39" s="841"/>
      <c r="AG39" s="531"/>
      <c r="AH39" s="531"/>
      <c r="AI39" s="531"/>
      <c r="AJ39" s="531"/>
      <c r="AK39" s="531"/>
      <c r="AL39" s="531"/>
      <c r="AM39" s="844"/>
      <c r="AN39" s="535">
        <v>1</v>
      </c>
      <c r="AO39" s="531"/>
      <c r="AP39" s="531"/>
      <c r="AQ39" s="530">
        <v>1</v>
      </c>
      <c r="AR39" s="530">
        <v>1</v>
      </c>
      <c r="AS39" s="526"/>
      <c r="AT39" s="526"/>
      <c r="AU39" s="526"/>
      <c r="AV39" s="526"/>
      <c r="AW39" s="526"/>
      <c r="AX39" s="526"/>
      <c r="AY39" s="526"/>
      <c r="AZ39" s="526"/>
    </row>
    <row r="40" spans="1:52">
      <c r="A40" s="528" t="s">
        <v>1410</v>
      </c>
      <c r="B40" s="530">
        <f t="shared" si="2"/>
        <v>158</v>
      </c>
      <c r="C40" s="531"/>
      <c r="D40" s="839">
        <v>1</v>
      </c>
      <c r="E40" s="531"/>
      <c r="F40" s="530">
        <v>3</v>
      </c>
      <c r="G40" s="531"/>
      <c r="H40" s="531"/>
      <c r="I40" s="530">
        <v>1</v>
      </c>
      <c r="J40" s="530">
        <v>3</v>
      </c>
      <c r="K40" s="530">
        <v>2</v>
      </c>
      <c r="L40" s="530">
        <v>1</v>
      </c>
      <c r="M40" s="840">
        <v>1</v>
      </c>
      <c r="N40" s="530">
        <v>4</v>
      </c>
      <c r="O40" s="530">
        <v>1</v>
      </c>
      <c r="P40" s="530">
        <v>2</v>
      </c>
      <c r="Q40" s="530">
        <v>2</v>
      </c>
      <c r="R40" s="531"/>
      <c r="S40" s="530">
        <v>5</v>
      </c>
      <c r="T40" s="3003">
        <v>6</v>
      </c>
      <c r="U40" s="530">
        <v>18</v>
      </c>
      <c r="V40" s="530">
        <v>30</v>
      </c>
      <c r="W40" s="530">
        <v>1</v>
      </c>
      <c r="X40" s="531"/>
      <c r="Y40" s="842"/>
      <c r="Z40" s="844"/>
      <c r="AA40" s="844"/>
      <c r="AB40" s="530">
        <v>1</v>
      </c>
      <c r="AC40" s="530">
        <v>6</v>
      </c>
      <c r="AD40" s="530">
        <v>5</v>
      </c>
      <c r="AE40" s="840">
        <v>2</v>
      </c>
      <c r="AF40" s="840">
        <v>1</v>
      </c>
      <c r="AG40" s="531"/>
      <c r="AH40" s="531"/>
      <c r="AI40" s="531"/>
      <c r="AJ40" s="531"/>
      <c r="AK40" s="530">
        <v>3</v>
      </c>
      <c r="AL40" s="530">
        <v>13</v>
      </c>
      <c r="AM40" s="843">
        <v>2</v>
      </c>
      <c r="AN40" s="535">
        <v>5</v>
      </c>
      <c r="AO40" s="530">
        <v>9</v>
      </c>
      <c r="AP40" s="530">
        <v>11</v>
      </c>
      <c r="AQ40" s="530">
        <v>6</v>
      </c>
      <c r="AR40" s="530">
        <v>13</v>
      </c>
      <c r="AS40" s="526"/>
      <c r="AT40" s="526"/>
      <c r="AU40" s="526"/>
      <c r="AV40" s="526"/>
      <c r="AW40" s="526"/>
      <c r="AX40" s="526"/>
      <c r="AY40" s="526"/>
      <c r="AZ40" s="526"/>
    </row>
    <row r="41" spans="1:52">
      <c r="A41" s="528" t="s">
        <v>1411</v>
      </c>
      <c r="B41" s="530">
        <f t="shared" si="2"/>
        <v>77</v>
      </c>
      <c r="C41" s="531"/>
      <c r="D41" s="839"/>
      <c r="E41" s="531"/>
      <c r="F41" s="531"/>
      <c r="G41" s="531"/>
      <c r="H41" s="531"/>
      <c r="I41" s="530">
        <v>1</v>
      </c>
      <c r="J41" s="531"/>
      <c r="K41" s="531"/>
      <c r="L41" s="531"/>
      <c r="M41" s="841"/>
      <c r="N41" s="530">
        <v>1</v>
      </c>
      <c r="O41" s="530">
        <v>1</v>
      </c>
      <c r="P41" s="531"/>
      <c r="Q41" s="531"/>
      <c r="R41" s="530">
        <v>2</v>
      </c>
      <c r="S41" s="530">
        <v>2</v>
      </c>
      <c r="T41" s="3003">
        <v>2</v>
      </c>
      <c r="U41" s="530">
        <v>7</v>
      </c>
      <c r="V41" s="530">
        <v>19</v>
      </c>
      <c r="W41" s="531"/>
      <c r="X41" s="531"/>
      <c r="Y41" s="842"/>
      <c r="Z41" s="843">
        <v>1</v>
      </c>
      <c r="AA41" s="844"/>
      <c r="AB41" s="530">
        <v>2</v>
      </c>
      <c r="AC41" s="531"/>
      <c r="AD41" s="530">
        <v>1</v>
      </c>
      <c r="AE41" s="841"/>
      <c r="AF41" s="841"/>
      <c r="AG41" s="531"/>
      <c r="AH41" s="530">
        <v>1</v>
      </c>
      <c r="AI41" s="531"/>
      <c r="AJ41" s="531"/>
      <c r="AK41" s="530">
        <v>8</v>
      </c>
      <c r="AL41" s="530">
        <v>11</v>
      </c>
      <c r="AM41" s="844"/>
      <c r="AN41" s="535">
        <v>2</v>
      </c>
      <c r="AO41" s="530">
        <v>1</v>
      </c>
      <c r="AP41" s="530">
        <v>4</v>
      </c>
      <c r="AQ41" s="530">
        <v>5</v>
      </c>
      <c r="AR41" s="530">
        <v>6</v>
      </c>
      <c r="AS41" s="526"/>
      <c r="AT41" s="526"/>
      <c r="AU41" s="526"/>
      <c r="AV41" s="526"/>
      <c r="AW41" s="526"/>
      <c r="AX41" s="526"/>
      <c r="AY41" s="526"/>
      <c r="AZ41" s="526"/>
    </row>
    <row r="42" spans="1:52">
      <c r="A42" s="528" t="s">
        <v>1412</v>
      </c>
      <c r="B42" s="531"/>
      <c r="C42" s="531"/>
      <c r="D42" s="839"/>
      <c r="E42" s="531"/>
      <c r="F42" s="531"/>
      <c r="G42" s="531"/>
      <c r="H42" s="531"/>
      <c r="I42" s="531"/>
      <c r="J42" s="531"/>
      <c r="K42" s="531"/>
      <c r="L42" s="531"/>
      <c r="M42" s="841"/>
      <c r="N42" s="531"/>
      <c r="O42" s="531"/>
      <c r="P42" s="531"/>
      <c r="Q42" s="531"/>
      <c r="R42" s="531"/>
      <c r="S42" s="531"/>
      <c r="T42" s="533"/>
      <c r="U42" s="531"/>
      <c r="V42" s="531"/>
      <c r="W42" s="531"/>
      <c r="X42" s="531"/>
      <c r="Y42" s="842"/>
      <c r="Z42" s="844"/>
      <c r="AA42" s="844"/>
      <c r="AB42" s="531"/>
      <c r="AC42" s="531"/>
      <c r="AD42" s="531"/>
      <c r="AE42" s="841"/>
      <c r="AF42" s="841"/>
      <c r="AG42" s="531"/>
      <c r="AH42" s="531"/>
      <c r="AI42" s="531"/>
      <c r="AJ42" s="531"/>
      <c r="AK42" s="531"/>
      <c r="AL42" s="531"/>
      <c r="AM42" s="844"/>
      <c r="AN42" s="527"/>
      <c r="AO42" s="531"/>
      <c r="AP42" s="531"/>
      <c r="AQ42" s="531"/>
      <c r="AR42" s="531"/>
      <c r="AS42" s="526"/>
      <c r="AT42" s="526"/>
      <c r="AU42" s="526"/>
      <c r="AV42" s="526"/>
      <c r="AW42" s="526"/>
      <c r="AX42" s="526"/>
      <c r="AY42" s="526"/>
      <c r="AZ42" s="526"/>
    </row>
    <row r="43" spans="1:52">
      <c r="A43" s="528" t="s">
        <v>1413</v>
      </c>
      <c r="B43" s="530">
        <f t="shared" ref="B43:B48" si="3">SUM(C43:AR43)</f>
        <v>4</v>
      </c>
      <c r="C43" s="531"/>
      <c r="D43" s="839"/>
      <c r="E43" s="531"/>
      <c r="F43" s="531"/>
      <c r="G43" s="531"/>
      <c r="H43" s="531"/>
      <c r="I43" s="531"/>
      <c r="J43" s="531"/>
      <c r="K43" s="531"/>
      <c r="L43" s="531"/>
      <c r="M43" s="841"/>
      <c r="N43" s="531"/>
      <c r="O43" s="531"/>
      <c r="P43" s="531"/>
      <c r="Q43" s="531"/>
      <c r="R43" s="531"/>
      <c r="S43" s="531"/>
      <c r="T43" s="533"/>
      <c r="U43" s="531"/>
      <c r="V43" s="530">
        <v>1</v>
      </c>
      <c r="W43" s="531"/>
      <c r="X43" s="531"/>
      <c r="Y43" s="842"/>
      <c r="Z43" s="844"/>
      <c r="AA43" s="844"/>
      <c r="AB43" s="531"/>
      <c r="AC43" s="531"/>
      <c r="AD43" s="531"/>
      <c r="AE43" s="841"/>
      <c r="AF43" s="841"/>
      <c r="AG43" s="531"/>
      <c r="AH43" s="531"/>
      <c r="AI43" s="531"/>
      <c r="AJ43" s="531"/>
      <c r="AK43" s="531"/>
      <c r="AL43" s="531"/>
      <c r="AM43" s="843">
        <v>1</v>
      </c>
      <c r="AN43" s="527"/>
      <c r="AO43" s="531"/>
      <c r="AP43" s="531"/>
      <c r="AQ43" s="530">
        <v>1</v>
      </c>
      <c r="AR43" s="530">
        <v>1</v>
      </c>
      <c r="AS43" s="526"/>
      <c r="AT43" s="526"/>
      <c r="AU43" s="526"/>
      <c r="AV43" s="526"/>
      <c r="AW43" s="526"/>
      <c r="AX43" s="526"/>
      <c r="AY43" s="526"/>
      <c r="AZ43" s="526"/>
    </row>
    <row r="44" spans="1:52">
      <c r="A44" s="528" t="s">
        <v>1414</v>
      </c>
      <c r="B44" s="530">
        <f t="shared" si="3"/>
        <v>1</v>
      </c>
      <c r="C44" s="531"/>
      <c r="D44" s="839"/>
      <c r="E44" s="531"/>
      <c r="F44" s="531"/>
      <c r="G44" s="531"/>
      <c r="H44" s="531"/>
      <c r="I44" s="531"/>
      <c r="J44" s="531"/>
      <c r="K44" s="531"/>
      <c r="L44" s="531"/>
      <c r="M44" s="841"/>
      <c r="N44" s="531"/>
      <c r="O44" s="531"/>
      <c r="P44" s="531"/>
      <c r="Q44" s="531"/>
      <c r="R44" s="531"/>
      <c r="S44" s="531"/>
      <c r="T44" s="533"/>
      <c r="U44" s="531"/>
      <c r="V44" s="530">
        <v>1</v>
      </c>
      <c r="W44" s="531"/>
      <c r="X44" s="531"/>
      <c r="Y44" s="842"/>
      <c r="Z44" s="844"/>
      <c r="AA44" s="844"/>
      <c r="AB44" s="531"/>
      <c r="AC44" s="531"/>
      <c r="AD44" s="531"/>
      <c r="AE44" s="841"/>
      <c r="AF44" s="841"/>
      <c r="AG44" s="531"/>
      <c r="AH44" s="531"/>
      <c r="AI44" s="531"/>
      <c r="AJ44" s="531"/>
      <c r="AK44" s="531"/>
      <c r="AL44" s="531"/>
      <c r="AM44" s="844"/>
      <c r="AN44" s="527"/>
      <c r="AO44" s="531"/>
      <c r="AP44" s="531"/>
      <c r="AQ44" s="531"/>
      <c r="AR44" s="531"/>
      <c r="AS44" s="526"/>
      <c r="AT44" s="526"/>
      <c r="AU44" s="526"/>
      <c r="AV44" s="526"/>
      <c r="AW44" s="526"/>
      <c r="AX44" s="526"/>
      <c r="AY44" s="526"/>
      <c r="AZ44" s="526"/>
    </row>
    <row r="45" spans="1:52">
      <c r="A45" s="528" t="s">
        <v>1415</v>
      </c>
      <c r="B45" s="530">
        <f t="shared" si="3"/>
        <v>16</v>
      </c>
      <c r="C45" s="531"/>
      <c r="D45" s="839"/>
      <c r="E45" s="531"/>
      <c r="F45" s="531"/>
      <c r="G45" s="531"/>
      <c r="H45" s="531"/>
      <c r="I45" s="531"/>
      <c r="J45" s="531"/>
      <c r="K45" s="530">
        <v>1</v>
      </c>
      <c r="L45" s="531"/>
      <c r="M45" s="840">
        <v>1</v>
      </c>
      <c r="N45" s="531"/>
      <c r="O45" s="531"/>
      <c r="P45" s="531"/>
      <c r="Q45" s="531"/>
      <c r="R45" s="531"/>
      <c r="S45" s="531"/>
      <c r="T45" s="533"/>
      <c r="U45" s="530">
        <v>3</v>
      </c>
      <c r="V45" s="530">
        <v>4</v>
      </c>
      <c r="W45" s="531"/>
      <c r="X45" s="531"/>
      <c r="Y45" s="842"/>
      <c r="Z45" s="843">
        <v>1</v>
      </c>
      <c r="AA45" s="844"/>
      <c r="AB45" s="531"/>
      <c r="AC45" s="531"/>
      <c r="AD45" s="531"/>
      <c r="AE45" s="841"/>
      <c r="AF45" s="841"/>
      <c r="AG45" s="531"/>
      <c r="AH45" s="531"/>
      <c r="AI45" s="531"/>
      <c r="AJ45" s="531"/>
      <c r="AK45" s="531"/>
      <c r="AL45" s="531"/>
      <c r="AM45" s="843">
        <v>1</v>
      </c>
      <c r="AN45" s="535">
        <v>1</v>
      </c>
      <c r="AO45" s="531"/>
      <c r="AP45" s="530">
        <v>1</v>
      </c>
      <c r="AQ45" s="530">
        <v>2</v>
      </c>
      <c r="AR45" s="530">
        <v>1</v>
      </c>
      <c r="AS45" s="526"/>
      <c r="AT45" s="526"/>
      <c r="AU45" s="526"/>
      <c r="AV45" s="526"/>
      <c r="AW45" s="526"/>
      <c r="AX45" s="526"/>
      <c r="AY45" s="526"/>
      <c r="AZ45" s="526"/>
    </row>
    <row r="46" spans="1:52">
      <c r="A46" s="528" t="s">
        <v>1416</v>
      </c>
      <c r="B46" s="530">
        <f t="shared" si="3"/>
        <v>5</v>
      </c>
      <c r="C46" s="530">
        <v>1</v>
      </c>
      <c r="D46" s="839"/>
      <c r="E46" s="531"/>
      <c r="F46" s="531"/>
      <c r="G46" s="531"/>
      <c r="H46" s="531"/>
      <c r="I46" s="531"/>
      <c r="J46" s="531"/>
      <c r="K46" s="531"/>
      <c r="L46" s="531"/>
      <c r="M46" s="531"/>
      <c r="N46" s="532"/>
      <c r="O46" s="531"/>
      <c r="P46" s="531"/>
      <c r="Q46" s="531"/>
      <c r="R46" s="531"/>
      <c r="S46" s="530">
        <v>1</v>
      </c>
      <c r="T46" s="533"/>
      <c r="U46" s="531"/>
      <c r="V46" s="531"/>
      <c r="W46" s="531"/>
      <c r="X46" s="531"/>
      <c r="Y46" s="842"/>
      <c r="Z46" s="844"/>
      <c r="AA46" s="844"/>
      <c r="AB46" s="531"/>
      <c r="AC46" s="531"/>
      <c r="AD46" s="531"/>
      <c r="AE46" s="841"/>
      <c r="AF46" s="841"/>
      <c r="AG46" s="531"/>
      <c r="AH46" s="531"/>
      <c r="AI46" s="531"/>
      <c r="AJ46" s="531"/>
      <c r="AK46" s="531"/>
      <c r="AL46" s="530">
        <v>1</v>
      </c>
      <c r="AM46" s="844"/>
      <c r="AN46" s="535">
        <v>1</v>
      </c>
      <c r="AO46" s="531"/>
      <c r="AP46" s="530">
        <v>1</v>
      </c>
      <c r="AQ46" s="531"/>
      <c r="AR46" s="531"/>
      <c r="AS46" s="526"/>
      <c r="AT46" s="526"/>
      <c r="AU46" s="526"/>
      <c r="AV46" s="526"/>
      <c r="AW46" s="526"/>
      <c r="AX46" s="526"/>
      <c r="AY46" s="526"/>
      <c r="AZ46" s="526"/>
    </row>
    <row r="47" spans="1:52">
      <c r="A47" s="528" t="s">
        <v>1417</v>
      </c>
      <c r="B47" s="530">
        <f t="shared" si="3"/>
        <v>4</v>
      </c>
      <c r="C47" s="531"/>
      <c r="D47" s="839"/>
      <c r="E47" s="531"/>
      <c r="F47" s="531"/>
      <c r="G47" s="531"/>
      <c r="H47" s="531"/>
      <c r="I47" s="531"/>
      <c r="J47" s="531"/>
      <c r="K47" s="531"/>
      <c r="L47" s="531"/>
      <c r="M47" s="531"/>
      <c r="N47" s="532"/>
      <c r="O47" s="531"/>
      <c r="P47" s="531"/>
      <c r="Q47" s="531"/>
      <c r="R47" s="531"/>
      <c r="S47" s="530">
        <v>1</v>
      </c>
      <c r="T47" s="533"/>
      <c r="U47" s="531"/>
      <c r="V47" s="530">
        <v>1</v>
      </c>
      <c r="W47" s="531"/>
      <c r="X47" s="531"/>
      <c r="Y47" s="842"/>
      <c r="Z47" s="844"/>
      <c r="AA47" s="844"/>
      <c r="AB47" s="531"/>
      <c r="AC47" s="530">
        <v>1</v>
      </c>
      <c r="AD47" s="531"/>
      <c r="AE47" s="841"/>
      <c r="AF47" s="841"/>
      <c r="AG47" s="531"/>
      <c r="AH47" s="531"/>
      <c r="AI47" s="531"/>
      <c r="AJ47" s="531"/>
      <c r="AK47" s="531"/>
      <c r="AL47" s="531"/>
      <c r="AM47" s="844"/>
      <c r="AN47" s="527"/>
      <c r="AO47" s="531"/>
      <c r="AP47" s="531"/>
      <c r="AQ47" s="531"/>
      <c r="AR47" s="530">
        <v>1</v>
      </c>
      <c r="AS47" s="526"/>
      <c r="AT47" s="526"/>
      <c r="AU47" s="526"/>
      <c r="AV47" s="526"/>
      <c r="AW47" s="526"/>
      <c r="AX47" s="526"/>
      <c r="AY47" s="526"/>
      <c r="AZ47" s="526"/>
    </row>
    <row r="48" spans="1:52">
      <c r="A48" s="528" t="s">
        <v>1418</v>
      </c>
      <c r="B48" s="530">
        <f t="shared" si="3"/>
        <v>11</v>
      </c>
      <c r="C48" s="531"/>
      <c r="D48" s="531"/>
      <c r="E48" s="531"/>
      <c r="F48" s="531"/>
      <c r="G48" s="531"/>
      <c r="H48" s="531"/>
      <c r="I48" s="531"/>
      <c r="J48" s="531"/>
      <c r="K48" s="531"/>
      <c r="L48" s="531"/>
      <c r="M48" s="531"/>
      <c r="N48" s="532"/>
      <c r="O48" s="531"/>
      <c r="P48" s="531"/>
      <c r="Q48" s="531"/>
      <c r="R48" s="530">
        <v>1</v>
      </c>
      <c r="S48" s="531"/>
      <c r="T48" s="533"/>
      <c r="U48" s="531"/>
      <c r="V48" s="531"/>
      <c r="W48" s="530">
        <v>1</v>
      </c>
      <c r="X48" s="531"/>
      <c r="Y48" s="842"/>
      <c r="Z48" s="844"/>
      <c r="AA48" s="844"/>
      <c r="AB48" s="531"/>
      <c r="AC48" s="530">
        <v>1</v>
      </c>
      <c r="AD48" s="531"/>
      <c r="AE48" s="841"/>
      <c r="AF48" s="841"/>
      <c r="AG48" s="531"/>
      <c r="AH48" s="531"/>
      <c r="AI48" s="531"/>
      <c r="AJ48" s="531"/>
      <c r="AK48" s="531"/>
      <c r="AL48" s="531"/>
      <c r="AM48" s="844"/>
      <c r="AN48" s="527"/>
      <c r="AO48" s="531"/>
      <c r="AP48" s="531"/>
      <c r="AQ48" s="530">
        <v>2</v>
      </c>
      <c r="AR48" s="530">
        <v>6</v>
      </c>
      <c r="AS48" s="526"/>
      <c r="AT48" s="526"/>
      <c r="AU48" s="526"/>
      <c r="AV48" s="526"/>
      <c r="AW48" s="526"/>
      <c r="AX48" s="526"/>
      <c r="AY48" s="526"/>
      <c r="AZ48" s="526"/>
    </row>
    <row r="49" spans="1:52" ht="0.95" customHeight="1">
      <c r="A49" s="526"/>
      <c r="B49" s="526"/>
      <c r="C49" s="526"/>
      <c r="D49" s="526"/>
      <c r="E49" s="526"/>
      <c r="F49" s="526"/>
      <c r="G49" s="526"/>
      <c r="H49" s="526"/>
      <c r="I49" s="526"/>
      <c r="J49" s="526"/>
      <c r="K49" s="526"/>
      <c r="L49" s="526"/>
      <c r="M49" s="526"/>
      <c r="N49" s="526"/>
      <c r="O49" s="526"/>
      <c r="P49" s="526"/>
      <c r="Q49" s="526"/>
      <c r="R49" s="526"/>
      <c r="S49" s="526"/>
      <c r="T49" s="526"/>
      <c r="U49" s="526"/>
      <c r="V49" s="526"/>
      <c r="W49" s="526"/>
      <c r="X49" s="526"/>
      <c r="Y49" s="526"/>
      <c r="Z49" s="526"/>
      <c r="AA49" s="526"/>
      <c r="AB49" s="526"/>
      <c r="AC49" s="526"/>
      <c r="AD49" s="526"/>
      <c r="AE49" s="526"/>
      <c r="AF49" s="526"/>
      <c r="AG49" s="526"/>
      <c r="AH49" s="526"/>
      <c r="AI49" s="526"/>
      <c r="AJ49" s="526"/>
      <c r="AK49" s="526"/>
      <c r="AL49" s="526"/>
      <c r="AM49" s="526"/>
      <c r="AN49" s="526"/>
      <c r="AO49" s="526"/>
      <c r="AP49" s="526"/>
      <c r="AQ49" s="526"/>
      <c r="AR49" s="526"/>
      <c r="AS49" s="526"/>
      <c r="AT49" s="526"/>
      <c r="AU49" s="526"/>
      <c r="AV49" s="526"/>
      <c r="AW49" s="526"/>
      <c r="AX49" s="526"/>
      <c r="AY49" s="526"/>
      <c r="AZ49" s="526"/>
    </row>
    <row r="50" spans="1:52">
      <c r="A50" s="2976" t="s">
        <v>1419</v>
      </c>
      <c r="B50" s="526"/>
      <c r="C50" s="526"/>
      <c r="D50" s="526"/>
      <c r="E50" s="526"/>
      <c r="F50" s="526"/>
      <c r="G50" s="526"/>
      <c r="H50" s="526"/>
      <c r="I50" s="526"/>
      <c r="J50" s="526"/>
      <c r="K50" s="526"/>
      <c r="L50" s="526"/>
      <c r="M50" s="526"/>
      <c r="N50" s="526"/>
      <c r="O50" s="526"/>
      <c r="P50" s="526"/>
      <c r="Q50" s="526"/>
      <c r="R50" s="526"/>
      <c r="S50" s="526"/>
      <c r="T50" s="526"/>
      <c r="U50" s="526"/>
      <c r="V50" s="526"/>
      <c r="W50" s="526"/>
      <c r="X50" s="526"/>
      <c r="Y50" s="526"/>
      <c r="Z50" s="526"/>
      <c r="AA50" s="526"/>
      <c r="AB50" s="526"/>
      <c r="AC50" s="526"/>
      <c r="AD50" s="526"/>
      <c r="AE50" s="526"/>
      <c r="AF50" s="526"/>
      <c r="AG50" s="526"/>
      <c r="AH50" s="526"/>
      <c r="AI50" s="526"/>
      <c r="AJ50" s="526"/>
      <c r="AK50" s="526"/>
      <c r="AL50" s="526"/>
      <c r="AM50" s="526"/>
      <c r="AN50" s="526"/>
      <c r="AO50" s="526"/>
      <c r="AP50" s="2976" t="s">
        <v>366</v>
      </c>
      <c r="AQ50" s="526"/>
      <c r="AR50" s="526"/>
      <c r="AS50" s="526"/>
      <c r="AT50" s="526"/>
      <c r="AU50" s="526"/>
      <c r="AV50" s="526"/>
      <c r="AW50" s="526"/>
      <c r="AX50" s="526"/>
      <c r="AY50" s="526"/>
      <c r="AZ50" s="526"/>
    </row>
    <row r="51" spans="1:52">
      <c r="A51" s="526"/>
      <c r="B51" s="526"/>
      <c r="C51" s="526"/>
      <c r="D51" s="526"/>
      <c r="E51" s="526"/>
      <c r="F51" s="526"/>
      <c r="G51" s="526"/>
      <c r="H51" s="526"/>
      <c r="I51" s="526"/>
      <c r="J51" s="526"/>
      <c r="K51" s="526"/>
      <c r="L51" s="526"/>
      <c r="M51" s="526"/>
      <c r="N51" s="526"/>
      <c r="O51" s="526"/>
      <c r="P51" s="526"/>
      <c r="Q51" s="526"/>
      <c r="R51" s="526"/>
      <c r="S51" s="526"/>
      <c r="T51" s="526"/>
      <c r="U51" s="526"/>
      <c r="V51" s="526"/>
      <c r="W51" s="526"/>
      <c r="X51" s="526"/>
      <c r="Y51" s="526"/>
      <c r="Z51" s="526"/>
      <c r="AA51" s="526"/>
      <c r="AB51" s="526"/>
      <c r="AC51" s="526"/>
      <c r="AD51" s="526"/>
      <c r="AE51" s="526"/>
      <c r="AF51" s="526"/>
      <c r="AG51" s="526"/>
      <c r="AH51" s="526"/>
      <c r="AI51" s="526"/>
      <c r="AJ51" s="526"/>
      <c r="AK51" s="526"/>
      <c r="AL51" s="526"/>
      <c r="AM51" s="526"/>
      <c r="AN51" s="526"/>
      <c r="AO51" s="526"/>
      <c r="AP51" s="526"/>
      <c r="AQ51" s="526"/>
      <c r="AR51" s="526"/>
      <c r="AS51" s="526"/>
      <c r="AT51" s="526"/>
      <c r="AU51" s="526"/>
      <c r="AV51" s="526"/>
      <c r="AW51" s="526"/>
      <c r="AX51" s="526"/>
      <c r="AY51" s="526"/>
      <c r="AZ51" s="526"/>
    </row>
    <row r="52" spans="1:52">
      <c r="A52" s="526"/>
      <c r="B52" s="526"/>
      <c r="C52" s="526"/>
      <c r="D52" s="526"/>
      <c r="E52" s="526"/>
      <c r="F52" s="526"/>
      <c r="G52" s="526"/>
      <c r="H52" s="526"/>
      <c r="I52" s="526"/>
      <c r="J52" s="526"/>
      <c r="K52" s="526"/>
      <c r="L52" s="526"/>
      <c r="M52" s="526"/>
      <c r="N52" s="526"/>
      <c r="O52" s="526"/>
      <c r="P52" s="526"/>
      <c r="Q52" s="526"/>
      <c r="R52" s="526"/>
      <c r="S52" s="526"/>
      <c r="T52" s="526"/>
      <c r="U52" s="526"/>
      <c r="V52" s="526"/>
      <c r="W52" s="526"/>
      <c r="X52" s="526"/>
      <c r="Y52" s="526"/>
      <c r="Z52" s="526"/>
      <c r="AA52" s="526"/>
      <c r="AB52" s="526"/>
      <c r="AC52" s="526"/>
      <c r="AD52" s="526"/>
      <c r="AE52" s="526"/>
      <c r="AF52" s="526"/>
      <c r="AG52" s="526"/>
      <c r="AH52" s="526"/>
      <c r="AI52" s="526"/>
      <c r="AJ52" s="526"/>
      <c r="AK52" s="526"/>
      <c r="AL52" s="526"/>
      <c r="AM52" s="526"/>
      <c r="AN52" s="526"/>
      <c r="AO52" s="526"/>
      <c r="AP52" s="526"/>
      <c r="AQ52" s="526"/>
      <c r="AR52" s="526"/>
      <c r="AS52" s="526"/>
      <c r="AT52" s="526"/>
      <c r="AU52" s="526"/>
      <c r="AV52" s="526"/>
      <c r="AW52" s="526"/>
      <c r="AX52" s="526"/>
      <c r="AY52" s="526"/>
      <c r="AZ52" s="526"/>
    </row>
    <row r="53" spans="1:52">
      <c r="A53" s="526"/>
      <c r="B53" s="526"/>
      <c r="C53" s="526"/>
      <c r="D53" s="526"/>
      <c r="E53" s="526"/>
      <c r="F53" s="526"/>
      <c r="G53" s="526"/>
      <c r="H53" s="526"/>
      <c r="I53" s="526"/>
      <c r="J53" s="526"/>
      <c r="K53" s="526"/>
      <c r="L53" s="526"/>
      <c r="M53" s="526"/>
      <c r="N53" s="526"/>
      <c r="O53" s="526"/>
      <c r="P53" s="526"/>
      <c r="Q53" s="526"/>
      <c r="R53" s="526"/>
      <c r="S53" s="526"/>
      <c r="T53" s="526"/>
      <c r="U53" s="526"/>
      <c r="V53" s="526"/>
      <c r="W53" s="526"/>
      <c r="X53" s="526"/>
      <c r="Y53" s="526"/>
      <c r="Z53" s="526"/>
      <c r="AA53" s="526"/>
      <c r="AB53" s="526"/>
      <c r="AC53" s="526"/>
      <c r="AD53" s="526"/>
      <c r="AE53" s="526"/>
      <c r="AF53" s="526"/>
      <c r="AG53" s="526"/>
      <c r="AH53" s="526"/>
      <c r="AI53" s="526"/>
      <c r="AJ53" s="526"/>
      <c r="AK53" s="526"/>
      <c r="AL53" s="526"/>
      <c r="AM53" s="526"/>
      <c r="AN53" s="526"/>
      <c r="AO53" s="526"/>
      <c r="AP53" s="526"/>
      <c r="AQ53" s="526"/>
      <c r="AR53" s="526"/>
      <c r="AS53" s="526"/>
      <c r="AT53" s="526"/>
      <c r="AU53" s="526"/>
      <c r="AV53" s="526"/>
      <c r="AW53" s="526"/>
      <c r="AX53" s="526"/>
      <c r="AY53" s="526"/>
      <c r="AZ53" s="526"/>
    </row>
    <row r="54" spans="1:52">
      <c r="A54" s="526"/>
      <c r="B54" s="526"/>
      <c r="C54" s="526"/>
      <c r="D54" s="526"/>
      <c r="E54" s="526"/>
      <c r="F54" s="526"/>
      <c r="G54" s="526"/>
      <c r="H54" s="526"/>
      <c r="I54" s="526"/>
      <c r="J54" s="526"/>
      <c r="K54" s="526"/>
      <c r="L54" s="526"/>
      <c r="M54" s="526"/>
      <c r="N54" s="526"/>
      <c r="O54" s="526"/>
      <c r="P54" s="526"/>
      <c r="Q54" s="526"/>
      <c r="R54" s="526"/>
      <c r="S54" s="526"/>
      <c r="T54" s="526"/>
      <c r="U54" s="526"/>
      <c r="V54" s="526"/>
      <c r="W54" s="526"/>
      <c r="X54" s="526"/>
      <c r="Y54" s="526"/>
      <c r="Z54" s="526"/>
      <c r="AA54" s="526"/>
      <c r="AB54" s="526"/>
      <c r="AC54" s="526"/>
      <c r="AD54" s="526"/>
      <c r="AE54" s="526"/>
      <c r="AF54" s="526"/>
      <c r="AG54" s="526"/>
      <c r="AH54" s="526"/>
      <c r="AI54" s="526"/>
      <c r="AJ54" s="526"/>
      <c r="AK54" s="526"/>
      <c r="AL54" s="526"/>
      <c r="AM54" s="526"/>
      <c r="AN54" s="526"/>
      <c r="AO54" s="526"/>
      <c r="AP54" s="526"/>
      <c r="AQ54" s="526"/>
      <c r="AR54" s="526"/>
      <c r="AS54" s="526"/>
      <c r="AT54" s="526"/>
      <c r="AU54" s="526"/>
      <c r="AV54" s="526"/>
      <c r="AW54" s="526"/>
      <c r="AX54" s="526"/>
      <c r="AY54" s="526"/>
      <c r="AZ54" s="526"/>
    </row>
  </sheetData>
  <sheetProtection password="CA55" sheet="1" objects="1" scenarios="1"/>
  <phoneticPr fontId="9" type="noConversion"/>
  <printOptions horizontalCentered="1"/>
  <pageMargins left="0.27559055118110237" right="0.75" top="0.70866141732283472" bottom="0.59055118110236227" header="0.19685039370078741" footer="0"/>
  <pageSetup paperSize="258" scale="70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ID49"/>
  <sheetViews>
    <sheetView showGridLines="0" workbookViewId="0">
      <selection sqref="A1:IV65536"/>
    </sheetView>
  </sheetViews>
  <sheetFormatPr baseColWidth="10" defaultColWidth="12.3984375" defaultRowHeight="10.5"/>
  <cols>
    <col min="1" max="1" width="0.3984375" style="701" customWidth="1"/>
    <col min="2" max="2" width="17" style="701" customWidth="1"/>
    <col min="3" max="3" width="5.796875" style="701" customWidth="1"/>
    <col min="4" max="6" width="4.59765625" style="701" customWidth="1"/>
    <col min="7" max="7" width="4" style="701" customWidth="1"/>
    <col min="8" max="10" width="4.59765625" style="701" customWidth="1"/>
    <col min="11" max="11" width="4" style="701" customWidth="1"/>
    <col min="12" max="22" width="4.59765625" style="701" customWidth="1"/>
    <col min="23" max="23" width="3.796875" style="701" customWidth="1"/>
    <col min="24" max="30" width="4.59765625" style="701" customWidth="1"/>
    <col min="31" max="31" width="3.3984375" style="701" customWidth="1"/>
    <col min="32" max="32" width="4.59765625" style="701" customWidth="1"/>
    <col min="33" max="33" width="4" style="701" customWidth="1"/>
    <col min="34" max="34" width="4.59765625" style="701" customWidth="1"/>
    <col min="35" max="35" width="4" style="701" customWidth="1"/>
    <col min="36" max="36" width="4.59765625" style="701" customWidth="1"/>
    <col min="37" max="37" width="4.3984375" style="701" customWidth="1"/>
    <col min="38" max="16384" width="12.3984375" style="701"/>
  </cols>
  <sheetData>
    <row r="1" spans="1:238">
      <c r="A1" s="698" t="s">
        <v>298</v>
      </c>
      <c r="B1" s="699"/>
      <c r="C1" s="699"/>
      <c r="D1" s="699"/>
      <c r="E1" s="699"/>
      <c r="F1" s="699"/>
      <c r="G1" s="699"/>
      <c r="H1" s="699"/>
      <c r="I1" s="699"/>
      <c r="J1" s="699"/>
      <c r="K1" s="699"/>
      <c r="L1" s="699"/>
      <c r="M1" s="699"/>
      <c r="N1" s="699"/>
      <c r="O1" s="699"/>
      <c r="P1" s="699"/>
      <c r="Q1" s="699"/>
      <c r="R1" s="699"/>
      <c r="S1" s="699"/>
      <c r="T1" s="699"/>
      <c r="U1" s="699"/>
      <c r="V1" s="700"/>
      <c r="W1" s="700"/>
      <c r="X1" s="700"/>
      <c r="Y1" s="700"/>
      <c r="Z1" s="700"/>
      <c r="AA1" s="700"/>
      <c r="AB1" s="700"/>
      <c r="AC1" s="700"/>
      <c r="AD1" s="700"/>
      <c r="AE1" s="700"/>
      <c r="AF1" s="700"/>
      <c r="AG1" s="700"/>
      <c r="AH1" s="700"/>
      <c r="AI1" s="700"/>
      <c r="AJ1" s="700"/>
      <c r="AK1" s="700"/>
    </row>
    <row r="2" spans="1:238" ht="9" customHeight="1">
      <c r="A2" s="698" t="s">
        <v>35</v>
      </c>
      <c r="B2" s="702" t="s">
        <v>298</v>
      </c>
      <c r="C2" s="699"/>
      <c r="D2" s="699"/>
      <c r="E2" s="699"/>
      <c r="F2" s="699"/>
      <c r="G2" s="699"/>
      <c r="H2" s="699"/>
      <c r="I2" s="699"/>
      <c r="J2" s="699"/>
      <c r="K2" s="699"/>
      <c r="L2" s="699"/>
      <c r="M2" s="699"/>
      <c r="N2" s="699"/>
      <c r="O2" s="699"/>
      <c r="P2" s="699"/>
      <c r="Q2" s="699"/>
      <c r="R2" s="699"/>
      <c r="S2" s="699"/>
      <c r="T2" s="699"/>
      <c r="U2" s="699"/>
      <c r="V2" s="700"/>
      <c r="W2" s="700"/>
      <c r="X2" s="700"/>
      <c r="Y2" s="700"/>
      <c r="Z2" s="700"/>
      <c r="AA2" s="700"/>
      <c r="AB2" s="700"/>
      <c r="AC2" s="700"/>
      <c r="AD2" s="700"/>
      <c r="AE2" s="700"/>
      <c r="AF2" s="700"/>
      <c r="AG2" s="700"/>
      <c r="AH2" s="700"/>
      <c r="AI2" s="700"/>
      <c r="AJ2" s="700"/>
      <c r="AK2" s="700"/>
    </row>
    <row r="3" spans="1:238">
      <c r="A3" s="698" t="s">
        <v>36</v>
      </c>
      <c r="B3" s="702" t="s">
        <v>37</v>
      </c>
      <c r="C3" s="699"/>
      <c r="D3" s="699"/>
      <c r="E3" s="699"/>
      <c r="F3" s="699"/>
      <c r="G3" s="699"/>
      <c r="H3" s="699"/>
      <c r="I3" s="699"/>
      <c r="J3" s="699"/>
      <c r="K3" s="699"/>
      <c r="L3" s="699"/>
      <c r="M3" s="699"/>
      <c r="N3" s="699"/>
      <c r="O3" s="699"/>
      <c r="P3" s="699"/>
      <c r="Q3" s="699"/>
      <c r="R3" s="699"/>
      <c r="S3" s="699"/>
      <c r="T3" s="699"/>
      <c r="U3" s="699"/>
      <c r="V3" s="700"/>
      <c r="W3" s="700"/>
      <c r="X3" s="700"/>
      <c r="Y3" s="700"/>
      <c r="Z3" s="700"/>
      <c r="AA3" s="700"/>
      <c r="AB3" s="700"/>
      <c r="AC3" s="700"/>
      <c r="AD3" s="700"/>
      <c r="AE3" s="700"/>
      <c r="AF3" s="700"/>
      <c r="AG3" s="700"/>
      <c r="AH3" s="700"/>
      <c r="AI3" s="700"/>
      <c r="AJ3" s="700"/>
      <c r="AK3" s="700"/>
    </row>
    <row r="4" spans="1:238">
      <c r="A4" s="698" t="s">
        <v>38</v>
      </c>
      <c r="B4" s="703" t="s">
        <v>36</v>
      </c>
      <c r="C4" s="704"/>
      <c r="D4" s="704"/>
      <c r="E4" s="705" t="s">
        <v>380</v>
      </c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0"/>
      <c r="Q4" s="700"/>
      <c r="R4" s="700"/>
      <c r="S4" s="700"/>
      <c r="T4" s="700"/>
      <c r="U4" s="700"/>
      <c r="V4" s="700"/>
      <c r="W4" s="700"/>
      <c r="X4" s="700"/>
      <c r="Y4" s="700"/>
      <c r="Z4" s="700"/>
      <c r="AA4" s="700"/>
      <c r="AB4" s="700"/>
      <c r="AC4" s="700"/>
      <c r="AD4" s="700"/>
      <c r="AE4" s="700"/>
      <c r="AF4" s="700"/>
      <c r="AG4" s="700"/>
      <c r="AH4" s="700"/>
      <c r="AI4" s="700"/>
      <c r="AJ4" s="700"/>
      <c r="AK4" s="700"/>
    </row>
    <row r="5" spans="1:238" ht="9" customHeight="1">
      <c r="B5" s="703" t="s">
        <v>38</v>
      </c>
    </row>
    <row r="6" spans="1:238">
      <c r="A6" s="706"/>
      <c r="B6" s="707" t="s">
        <v>380</v>
      </c>
      <c r="C6" s="708" t="s">
        <v>383</v>
      </c>
      <c r="D6" s="709" t="s">
        <v>39</v>
      </c>
      <c r="E6" s="710"/>
      <c r="F6" s="709" t="s">
        <v>40</v>
      </c>
      <c r="G6" s="710"/>
      <c r="H6" s="709" t="s">
        <v>1475</v>
      </c>
      <c r="I6" s="710"/>
      <c r="J6" s="709" t="s">
        <v>1476</v>
      </c>
      <c r="K6" s="710"/>
      <c r="L6" s="709" t="s">
        <v>41</v>
      </c>
      <c r="M6" s="710"/>
      <c r="N6" s="709" t="s">
        <v>42</v>
      </c>
      <c r="O6" s="710"/>
      <c r="P6" s="709" t="s">
        <v>43</v>
      </c>
      <c r="Q6" s="710"/>
      <c r="R6" s="709" t="s">
        <v>44</v>
      </c>
      <c r="S6" s="710"/>
      <c r="T6" s="709" t="s">
        <v>45</v>
      </c>
      <c r="U6" s="710"/>
      <c r="V6" s="709" t="s">
        <v>46</v>
      </c>
      <c r="W6" s="710"/>
      <c r="X6" s="709" t="s">
        <v>47</v>
      </c>
      <c r="Y6" s="710"/>
      <c r="Z6" s="709" t="s">
        <v>48</v>
      </c>
      <c r="AA6" s="710"/>
      <c r="AB6" s="709" t="s">
        <v>49</v>
      </c>
      <c r="AC6" s="710"/>
      <c r="AD6" s="709" t="s">
        <v>50</v>
      </c>
      <c r="AE6" s="710"/>
      <c r="AF6" s="709" t="s">
        <v>51</v>
      </c>
      <c r="AG6" s="710"/>
      <c r="AH6" s="709" t="s">
        <v>1488</v>
      </c>
      <c r="AI6" s="710"/>
      <c r="AJ6" s="709" t="s">
        <v>52</v>
      </c>
      <c r="AK6" s="711"/>
    </row>
    <row r="7" spans="1:238">
      <c r="A7" s="712"/>
      <c r="B7" s="713" t="s">
        <v>1506</v>
      </c>
      <c r="C7" s="714" t="s">
        <v>1348</v>
      </c>
      <c r="D7" s="715" t="s">
        <v>53</v>
      </c>
      <c r="E7" s="716"/>
      <c r="F7" s="715" t="s">
        <v>54</v>
      </c>
      <c r="G7" s="716"/>
      <c r="H7" s="715" t="s">
        <v>55</v>
      </c>
      <c r="I7" s="716"/>
      <c r="J7" s="715" t="s">
        <v>56</v>
      </c>
      <c r="K7" s="716"/>
      <c r="L7" s="715" t="s">
        <v>57</v>
      </c>
      <c r="M7" s="716"/>
      <c r="N7" s="715" t="s">
        <v>58</v>
      </c>
      <c r="O7" s="716"/>
      <c r="P7" s="715" t="s">
        <v>59</v>
      </c>
      <c r="Q7" s="716"/>
      <c r="R7" s="715" t="s">
        <v>60</v>
      </c>
      <c r="S7" s="716"/>
      <c r="T7" s="715" t="s">
        <v>1498</v>
      </c>
      <c r="U7" s="716"/>
      <c r="V7" s="715" t="s">
        <v>61</v>
      </c>
      <c r="W7" s="716"/>
      <c r="X7" s="715" t="s">
        <v>62</v>
      </c>
      <c r="Y7" s="716"/>
      <c r="Z7" s="715" t="s">
        <v>63</v>
      </c>
      <c r="AA7" s="716"/>
      <c r="AB7" s="715" t="s">
        <v>53</v>
      </c>
      <c r="AC7" s="716"/>
      <c r="AD7" s="715" t="s">
        <v>53</v>
      </c>
      <c r="AE7" s="716"/>
      <c r="AF7" s="715" t="s">
        <v>1504</v>
      </c>
      <c r="AG7" s="716"/>
      <c r="AH7" s="715" t="s">
        <v>53</v>
      </c>
      <c r="AI7" s="716"/>
      <c r="AJ7" s="717" t="s">
        <v>64</v>
      </c>
      <c r="AK7" s="718"/>
    </row>
    <row r="8" spans="1:238">
      <c r="A8" s="719"/>
      <c r="B8" s="716"/>
      <c r="C8" s="720" t="s">
        <v>65</v>
      </c>
      <c r="D8" s="716"/>
      <c r="E8" s="716"/>
      <c r="F8" s="715" t="s">
        <v>66</v>
      </c>
      <c r="G8" s="716"/>
      <c r="H8" s="716"/>
      <c r="I8" s="716"/>
      <c r="J8" s="716"/>
      <c r="K8" s="716"/>
      <c r="L8" s="716"/>
      <c r="M8" s="716"/>
      <c r="N8" s="716"/>
      <c r="O8" s="716"/>
      <c r="P8" s="715" t="s">
        <v>67</v>
      </c>
      <c r="Q8" s="716"/>
      <c r="R8" s="715" t="s">
        <v>68</v>
      </c>
      <c r="S8" s="716"/>
      <c r="T8" s="716"/>
      <c r="U8" s="716"/>
      <c r="V8" s="715" t="s">
        <v>69</v>
      </c>
      <c r="W8" s="716"/>
      <c r="X8" s="716"/>
      <c r="Y8" s="716"/>
      <c r="Z8" s="716"/>
      <c r="AA8" s="716"/>
      <c r="AB8" s="716"/>
      <c r="AC8" s="716"/>
      <c r="AD8" s="721"/>
      <c r="AE8" s="716"/>
      <c r="AF8" s="715" t="s">
        <v>1511</v>
      </c>
      <c r="AG8" s="716"/>
      <c r="AH8" s="716"/>
      <c r="AI8" s="716"/>
      <c r="AJ8" s="716"/>
      <c r="AK8" s="722"/>
    </row>
    <row r="9" spans="1:238" ht="8.1" customHeight="1">
      <c r="A9" s="723"/>
      <c r="B9" s="724"/>
      <c r="C9" s="725"/>
      <c r="D9" s="726" t="s">
        <v>33</v>
      </c>
      <c r="E9" s="726" t="s">
        <v>1383</v>
      </c>
      <c r="F9" s="726" t="s">
        <v>33</v>
      </c>
      <c r="G9" s="726" t="s">
        <v>1383</v>
      </c>
      <c r="H9" s="726" t="s">
        <v>33</v>
      </c>
      <c r="I9" s="726" t="s">
        <v>1383</v>
      </c>
      <c r="J9" s="726" t="s">
        <v>33</v>
      </c>
      <c r="K9" s="726" t="s">
        <v>1383</v>
      </c>
      <c r="L9" s="726" t="s">
        <v>33</v>
      </c>
      <c r="M9" s="726" t="s">
        <v>1383</v>
      </c>
      <c r="N9" s="726" t="s">
        <v>33</v>
      </c>
      <c r="O9" s="726" t="s">
        <v>1383</v>
      </c>
      <c r="P9" s="726" t="s">
        <v>33</v>
      </c>
      <c r="Q9" s="726" t="s">
        <v>1383</v>
      </c>
      <c r="R9" s="726" t="s">
        <v>33</v>
      </c>
      <c r="S9" s="726" t="s">
        <v>1383</v>
      </c>
      <c r="T9" s="726" t="s">
        <v>33</v>
      </c>
      <c r="U9" s="726" t="s">
        <v>1383</v>
      </c>
      <c r="V9" s="726" t="s">
        <v>33</v>
      </c>
      <c r="W9" s="726" t="s">
        <v>1383</v>
      </c>
      <c r="X9" s="726" t="s">
        <v>33</v>
      </c>
      <c r="Y9" s="726" t="s">
        <v>1383</v>
      </c>
      <c r="Z9" s="726" t="s">
        <v>33</v>
      </c>
      <c r="AA9" s="726" t="s">
        <v>1383</v>
      </c>
      <c r="AB9" s="726" t="s">
        <v>33</v>
      </c>
      <c r="AC9" s="726" t="s">
        <v>1383</v>
      </c>
      <c r="AD9" s="726" t="s">
        <v>33</v>
      </c>
      <c r="AE9" s="726" t="s">
        <v>1383</v>
      </c>
      <c r="AF9" s="726" t="s">
        <v>33</v>
      </c>
      <c r="AG9" s="726" t="s">
        <v>1383</v>
      </c>
      <c r="AH9" s="726" t="s">
        <v>33</v>
      </c>
      <c r="AI9" s="726" t="s">
        <v>1383</v>
      </c>
      <c r="AJ9" s="726" t="s">
        <v>33</v>
      </c>
      <c r="AK9" s="727" t="s">
        <v>1383</v>
      </c>
    </row>
    <row r="10" spans="1:238" ht="6.95" customHeight="1">
      <c r="A10" s="728"/>
      <c r="B10" s="729"/>
      <c r="C10" s="730"/>
      <c r="D10" s="731" t="s">
        <v>380</v>
      </c>
      <c r="E10" s="729"/>
      <c r="F10" s="732"/>
      <c r="G10" s="732"/>
      <c r="H10" s="729"/>
      <c r="I10" s="729"/>
      <c r="J10" s="729"/>
      <c r="K10" s="729"/>
      <c r="L10" s="729"/>
      <c r="M10" s="729"/>
      <c r="N10" s="729"/>
      <c r="O10" s="729"/>
      <c r="P10" s="729"/>
      <c r="Q10" s="729"/>
      <c r="R10" s="729"/>
      <c r="S10" s="729"/>
      <c r="T10" s="729"/>
      <c r="U10" s="729"/>
      <c r="V10" s="729"/>
      <c r="W10" s="729"/>
      <c r="X10" s="729"/>
      <c r="Y10" s="729"/>
      <c r="Z10" s="729"/>
      <c r="AA10" s="729"/>
      <c r="AB10" s="729"/>
      <c r="AC10" s="729"/>
      <c r="AD10" s="729"/>
      <c r="AE10" s="729"/>
      <c r="AF10" s="729"/>
      <c r="AG10" s="729"/>
      <c r="AH10" s="729"/>
      <c r="AI10" s="729"/>
      <c r="AJ10" s="733"/>
      <c r="AK10" s="734"/>
    </row>
    <row r="11" spans="1:238">
      <c r="A11" s="728"/>
      <c r="B11" s="735" t="s">
        <v>348</v>
      </c>
      <c r="C11" s="736">
        <f>SUM(E11:AK11)</f>
        <v>12377</v>
      </c>
      <c r="D11" s="737"/>
      <c r="E11" s="738">
        <f>SUM(D13:E13)</f>
        <v>3350</v>
      </c>
      <c r="F11" s="737"/>
      <c r="G11" s="738">
        <f>SUM(F13:G13)</f>
        <v>789</v>
      </c>
      <c r="H11" s="737"/>
      <c r="I11" s="738">
        <f>SUM(H13:I13)</f>
        <v>971</v>
      </c>
      <c r="J11" s="737"/>
      <c r="K11" s="738">
        <f>SUM(J13:K13)</f>
        <v>841</v>
      </c>
      <c r="L11" s="737"/>
      <c r="M11" s="738">
        <f>SUM(L13:M13)</f>
        <v>1163</v>
      </c>
      <c r="N11" s="737"/>
      <c r="O11" s="738">
        <f>SUM(N13:O13)</f>
        <v>350</v>
      </c>
      <c r="P11" s="737"/>
      <c r="Q11" s="738">
        <f>SUM(P13:Q13)</f>
        <v>502</v>
      </c>
      <c r="R11" s="737"/>
      <c r="S11" s="738">
        <f>SUM(R13:S13)</f>
        <v>316</v>
      </c>
      <c r="T11" s="737"/>
      <c r="U11" s="738">
        <f>SUM(T13:U13)</f>
        <v>320</v>
      </c>
      <c r="V11" s="737"/>
      <c r="W11" s="738">
        <f>SUM(V13:W13)</f>
        <v>293</v>
      </c>
      <c r="X11" s="737"/>
      <c r="Y11" s="738">
        <f>SUM(X13:Y13)</f>
        <v>454</v>
      </c>
      <c r="Z11" s="737"/>
      <c r="AA11" s="738">
        <f>SUM(Z13:AA13)</f>
        <v>207</v>
      </c>
      <c r="AB11" s="737"/>
      <c r="AC11" s="738">
        <f>SUM(AB13:AC13)</f>
        <v>1748</v>
      </c>
      <c r="AD11" s="737"/>
      <c r="AE11" s="738">
        <f>SUM(AD13:AE13)</f>
        <v>766</v>
      </c>
      <c r="AF11" s="737"/>
      <c r="AG11" s="738">
        <f>SUM(AF13:AG13)</f>
        <v>63</v>
      </c>
      <c r="AH11" s="737"/>
      <c r="AI11" s="738">
        <f>SUM(AH13:AI13)</f>
        <v>115</v>
      </c>
      <c r="AJ11" s="733"/>
      <c r="AK11" s="739">
        <f>SUM(AJ13:AK13)</f>
        <v>129</v>
      </c>
    </row>
    <row r="12" spans="1:238" ht="9" customHeight="1">
      <c r="A12" s="728"/>
      <c r="B12" s="740"/>
      <c r="C12" s="741"/>
      <c r="D12" s="740"/>
      <c r="E12" s="740"/>
      <c r="F12" s="740"/>
      <c r="G12" s="740"/>
      <c r="H12" s="740"/>
      <c r="I12" s="740"/>
      <c r="J12" s="740"/>
      <c r="K12" s="740"/>
      <c r="L12" s="740"/>
      <c r="M12" s="740"/>
      <c r="N12" s="740"/>
      <c r="O12" s="740"/>
      <c r="P12" s="740"/>
      <c r="Q12" s="740"/>
      <c r="R12" s="740"/>
      <c r="S12" s="740"/>
      <c r="T12" s="740"/>
      <c r="U12" s="740"/>
      <c r="V12" s="740"/>
      <c r="W12" s="740"/>
      <c r="X12" s="740"/>
      <c r="Y12" s="740"/>
      <c r="Z12" s="740"/>
      <c r="AA12" s="740"/>
      <c r="AB12" s="740"/>
      <c r="AC12" s="740"/>
      <c r="AD12" s="740"/>
      <c r="AE12" s="740"/>
      <c r="AF12" s="740"/>
      <c r="AG12" s="740"/>
      <c r="AH12" s="742" t="s">
        <v>70</v>
      </c>
      <c r="AI12" s="733"/>
      <c r="AJ12" s="733"/>
      <c r="AK12" s="734"/>
    </row>
    <row r="13" spans="1:238">
      <c r="A13" s="728"/>
      <c r="B13" s="735" t="s">
        <v>1385</v>
      </c>
      <c r="C13" s="743">
        <f t="shared" ref="C13:AG13" si="0">SUM(C15:C47)</f>
        <v>12377</v>
      </c>
      <c r="D13" s="738">
        <f t="shared" si="0"/>
        <v>1443</v>
      </c>
      <c r="E13" s="738">
        <f t="shared" si="0"/>
        <v>1907</v>
      </c>
      <c r="F13" s="738">
        <f t="shared" si="0"/>
        <v>314</v>
      </c>
      <c r="G13" s="738">
        <f t="shared" si="0"/>
        <v>475</v>
      </c>
      <c r="H13" s="738">
        <f t="shared" si="0"/>
        <v>411</v>
      </c>
      <c r="I13" s="738">
        <f t="shared" si="0"/>
        <v>560</v>
      </c>
      <c r="J13" s="738">
        <f t="shared" si="0"/>
        <v>375</v>
      </c>
      <c r="K13" s="738">
        <f t="shared" si="0"/>
        <v>466</v>
      </c>
      <c r="L13" s="738">
        <f t="shared" si="0"/>
        <v>457</v>
      </c>
      <c r="M13" s="738">
        <f t="shared" si="0"/>
        <v>706</v>
      </c>
      <c r="N13" s="738">
        <f t="shared" si="0"/>
        <v>161</v>
      </c>
      <c r="O13" s="738">
        <f t="shared" si="0"/>
        <v>189</v>
      </c>
      <c r="P13" s="738">
        <f t="shared" si="0"/>
        <v>211</v>
      </c>
      <c r="Q13" s="738">
        <f t="shared" si="0"/>
        <v>291</v>
      </c>
      <c r="R13" s="738">
        <f t="shared" si="0"/>
        <v>130</v>
      </c>
      <c r="S13" s="738">
        <f t="shared" si="0"/>
        <v>186</v>
      </c>
      <c r="T13" s="738">
        <f t="shared" si="0"/>
        <v>133</v>
      </c>
      <c r="U13" s="738">
        <f t="shared" si="0"/>
        <v>187</v>
      </c>
      <c r="V13" s="738">
        <f t="shared" si="0"/>
        <v>127</v>
      </c>
      <c r="W13" s="738">
        <f t="shared" si="0"/>
        <v>166</v>
      </c>
      <c r="X13" s="738">
        <f t="shared" si="0"/>
        <v>179</v>
      </c>
      <c r="Y13" s="738">
        <f t="shared" si="0"/>
        <v>275</v>
      </c>
      <c r="Z13" s="738">
        <f t="shared" si="0"/>
        <v>102</v>
      </c>
      <c r="AA13" s="738">
        <f t="shared" si="0"/>
        <v>105</v>
      </c>
      <c r="AB13" s="738">
        <f t="shared" si="0"/>
        <v>717</v>
      </c>
      <c r="AC13" s="738">
        <f t="shared" si="0"/>
        <v>1031</v>
      </c>
      <c r="AD13" s="738">
        <f t="shared" si="0"/>
        <v>353</v>
      </c>
      <c r="AE13" s="738">
        <f t="shared" si="0"/>
        <v>413</v>
      </c>
      <c r="AF13" s="738">
        <f t="shared" si="0"/>
        <v>33</v>
      </c>
      <c r="AG13" s="738">
        <f t="shared" si="0"/>
        <v>30</v>
      </c>
      <c r="AH13" s="737"/>
      <c r="AI13" s="738">
        <f>SUM(AI15:AI47)</f>
        <v>115</v>
      </c>
      <c r="AJ13" s="738">
        <f>SUM(AJ15:AJ47)</f>
        <v>74</v>
      </c>
      <c r="AK13" s="739">
        <f>SUM(AK15:AK47)</f>
        <v>55</v>
      </c>
    </row>
    <row r="14" spans="1:238" ht="6.95" customHeight="1">
      <c r="A14" s="728"/>
      <c r="B14" s="733"/>
      <c r="C14" s="744"/>
      <c r="D14" s="733"/>
      <c r="E14" s="733"/>
      <c r="F14" s="733"/>
      <c r="G14" s="733"/>
      <c r="H14" s="733"/>
      <c r="I14" s="733"/>
      <c r="J14" s="733"/>
      <c r="K14" s="733"/>
      <c r="L14" s="733"/>
      <c r="M14" s="733"/>
      <c r="N14" s="733"/>
      <c r="O14" s="733"/>
      <c r="P14" s="733"/>
      <c r="Q14" s="733"/>
      <c r="R14" s="733"/>
      <c r="S14" s="733"/>
      <c r="T14" s="733"/>
      <c r="U14" s="733"/>
      <c r="V14" s="733"/>
      <c r="W14" s="733"/>
      <c r="X14" s="733"/>
      <c r="Y14" s="733"/>
      <c r="Z14" s="733"/>
      <c r="AA14" s="733"/>
      <c r="AB14" s="733"/>
      <c r="AC14" s="733"/>
      <c r="AD14" s="733"/>
      <c r="AE14" s="733"/>
      <c r="AF14" s="733"/>
      <c r="AG14" s="733"/>
      <c r="AH14" s="733"/>
      <c r="AI14" s="733"/>
      <c r="AJ14" s="733"/>
      <c r="AK14" s="734"/>
      <c r="AL14" s="745"/>
      <c r="AM14" s="745"/>
      <c r="AN14" s="745"/>
      <c r="AO14" s="745"/>
      <c r="AP14" s="745"/>
      <c r="AQ14" s="745"/>
      <c r="AR14" s="745"/>
      <c r="AS14" s="745"/>
      <c r="AT14" s="745"/>
      <c r="AU14" s="745"/>
      <c r="AV14" s="745"/>
      <c r="AW14" s="745"/>
      <c r="AX14" s="745"/>
      <c r="AY14" s="745"/>
      <c r="AZ14" s="745"/>
      <c r="BA14" s="745"/>
      <c r="BB14" s="745"/>
      <c r="BC14" s="745"/>
      <c r="BD14" s="745"/>
      <c r="BE14" s="745"/>
      <c r="BF14" s="745"/>
      <c r="BG14" s="745"/>
      <c r="BH14" s="745"/>
      <c r="BI14" s="745"/>
      <c r="BJ14" s="745"/>
      <c r="BK14" s="745"/>
      <c r="BL14" s="745"/>
      <c r="BM14" s="745"/>
      <c r="BN14" s="745"/>
      <c r="BO14" s="745"/>
      <c r="BP14" s="745"/>
      <c r="BQ14" s="745"/>
      <c r="BR14" s="745"/>
      <c r="BS14" s="745"/>
      <c r="BT14" s="745"/>
      <c r="BU14" s="745"/>
      <c r="BV14" s="745"/>
      <c r="BW14" s="745"/>
      <c r="BX14" s="745"/>
      <c r="BY14" s="745"/>
      <c r="BZ14" s="745"/>
      <c r="CA14" s="745"/>
      <c r="CB14" s="745"/>
      <c r="CC14" s="745"/>
      <c r="CD14" s="745"/>
      <c r="CE14" s="745"/>
      <c r="CF14" s="745"/>
      <c r="CG14" s="745"/>
      <c r="CH14" s="745"/>
      <c r="CI14" s="745"/>
      <c r="CJ14" s="745"/>
      <c r="CK14" s="745"/>
      <c r="CL14" s="745"/>
      <c r="CM14" s="745"/>
      <c r="CN14" s="745"/>
      <c r="CO14" s="745"/>
      <c r="CP14" s="745"/>
      <c r="CQ14" s="745"/>
      <c r="CR14" s="745"/>
      <c r="CS14" s="745"/>
      <c r="CT14" s="745"/>
      <c r="CU14" s="745"/>
      <c r="CV14" s="745"/>
      <c r="CW14" s="745"/>
      <c r="CX14" s="745"/>
      <c r="CY14" s="745"/>
      <c r="CZ14" s="745"/>
      <c r="DA14" s="745"/>
      <c r="DB14" s="745"/>
      <c r="DC14" s="745"/>
      <c r="DD14" s="745"/>
      <c r="DE14" s="745"/>
      <c r="DF14" s="745"/>
      <c r="DG14" s="745"/>
      <c r="DH14" s="745"/>
      <c r="DI14" s="745"/>
      <c r="DJ14" s="745"/>
      <c r="DK14" s="745"/>
      <c r="DL14" s="745"/>
      <c r="DM14" s="745"/>
      <c r="DN14" s="745"/>
      <c r="DO14" s="745"/>
      <c r="DP14" s="745"/>
      <c r="DQ14" s="745"/>
      <c r="DR14" s="745"/>
      <c r="DS14" s="745"/>
      <c r="DT14" s="745"/>
      <c r="DU14" s="745"/>
      <c r="DV14" s="745"/>
      <c r="DW14" s="745"/>
      <c r="DX14" s="745"/>
      <c r="DY14" s="745"/>
      <c r="DZ14" s="745"/>
      <c r="EA14" s="745"/>
      <c r="EB14" s="745"/>
      <c r="EC14" s="745"/>
      <c r="ED14" s="745"/>
      <c r="EE14" s="745"/>
      <c r="EF14" s="745"/>
      <c r="EG14" s="745"/>
      <c r="EH14" s="745"/>
      <c r="EI14" s="745"/>
      <c r="EJ14" s="745"/>
      <c r="EK14" s="745"/>
      <c r="EL14" s="745"/>
      <c r="EM14" s="745"/>
      <c r="EN14" s="745"/>
      <c r="EO14" s="745"/>
      <c r="EP14" s="745"/>
      <c r="EQ14" s="745"/>
      <c r="ER14" s="745"/>
      <c r="ES14" s="745"/>
      <c r="ET14" s="745"/>
      <c r="EU14" s="745"/>
      <c r="EV14" s="745"/>
      <c r="EW14" s="745"/>
      <c r="EX14" s="745"/>
      <c r="EY14" s="745"/>
      <c r="EZ14" s="745"/>
      <c r="FA14" s="745"/>
      <c r="FB14" s="745"/>
      <c r="FC14" s="745"/>
      <c r="FD14" s="745"/>
      <c r="FE14" s="745"/>
      <c r="FF14" s="745"/>
      <c r="FG14" s="745"/>
      <c r="FH14" s="745"/>
      <c r="FI14" s="745"/>
      <c r="FJ14" s="745"/>
      <c r="FK14" s="745"/>
      <c r="FL14" s="745"/>
      <c r="FM14" s="745"/>
      <c r="FN14" s="745"/>
      <c r="FO14" s="745"/>
      <c r="FP14" s="745"/>
      <c r="FQ14" s="745"/>
      <c r="FR14" s="745"/>
      <c r="FS14" s="745"/>
      <c r="FT14" s="745"/>
      <c r="FU14" s="745"/>
      <c r="FV14" s="745"/>
      <c r="FW14" s="745"/>
      <c r="FX14" s="745"/>
      <c r="FY14" s="745"/>
      <c r="FZ14" s="745"/>
      <c r="GA14" s="745"/>
      <c r="GB14" s="745"/>
      <c r="GC14" s="745"/>
      <c r="GD14" s="745"/>
      <c r="GE14" s="745"/>
      <c r="GF14" s="745"/>
      <c r="GG14" s="745"/>
      <c r="GH14" s="745"/>
      <c r="GI14" s="745"/>
      <c r="GJ14" s="745"/>
      <c r="GK14" s="745"/>
      <c r="GL14" s="745"/>
      <c r="GM14" s="745"/>
      <c r="GN14" s="745"/>
      <c r="GO14" s="745"/>
      <c r="GP14" s="745"/>
      <c r="GQ14" s="745"/>
      <c r="GR14" s="745"/>
      <c r="GS14" s="745"/>
      <c r="GT14" s="745"/>
      <c r="GU14" s="745"/>
      <c r="GV14" s="745"/>
      <c r="GW14" s="745"/>
      <c r="GX14" s="745"/>
      <c r="GY14" s="745"/>
      <c r="GZ14" s="745"/>
      <c r="HA14" s="745"/>
      <c r="HB14" s="745"/>
      <c r="HC14" s="745"/>
      <c r="HD14" s="745"/>
      <c r="HE14" s="745"/>
      <c r="HF14" s="745"/>
      <c r="HG14" s="745"/>
      <c r="HH14" s="745"/>
      <c r="HI14" s="745"/>
      <c r="HJ14" s="745"/>
      <c r="HK14" s="745"/>
      <c r="HL14" s="745"/>
      <c r="HM14" s="745"/>
      <c r="HN14" s="745"/>
      <c r="HO14" s="745"/>
      <c r="HP14" s="745"/>
      <c r="HQ14" s="745"/>
      <c r="HR14" s="745"/>
      <c r="HS14" s="745"/>
      <c r="HT14" s="745"/>
      <c r="HU14" s="745"/>
      <c r="HV14" s="745"/>
      <c r="HW14" s="745"/>
      <c r="HX14" s="745"/>
      <c r="HY14" s="745"/>
      <c r="HZ14" s="745"/>
      <c r="IA14" s="745"/>
      <c r="IB14" s="745"/>
      <c r="IC14" s="745"/>
      <c r="ID14" s="745"/>
    </row>
    <row r="15" spans="1:238">
      <c r="A15" s="746"/>
      <c r="B15" s="747" t="s">
        <v>1386</v>
      </c>
      <c r="C15" s="748">
        <f t="shared" ref="C15:C44" si="1">SUM(D15:AK15)</f>
        <v>2</v>
      </c>
      <c r="D15" s="748">
        <v>1</v>
      </c>
      <c r="E15" s="749">
        <v>1</v>
      </c>
      <c r="F15" s="749"/>
      <c r="G15" s="749"/>
      <c r="H15" s="750"/>
      <c r="I15" s="750"/>
      <c r="J15" s="750"/>
      <c r="K15" s="750"/>
      <c r="L15" s="750"/>
      <c r="M15" s="750"/>
      <c r="N15" s="750"/>
      <c r="O15" s="750"/>
      <c r="P15" s="750"/>
      <c r="Q15" s="750"/>
      <c r="R15" s="750"/>
      <c r="S15" s="750"/>
      <c r="T15" s="750"/>
      <c r="U15" s="750"/>
      <c r="V15" s="750"/>
      <c r="W15" s="750"/>
      <c r="X15" s="750"/>
      <c r="Y15" s="750"/>
      <c r="Z15" s="750"/>
      <c r="AA15" s="750"/>
      <c r="AB15" s="750"/>
      <c r="AC15" s="750"/>
      <c r="AD15" s="750"/>
      <c r="AE15" s="750"/>
      <c r="AF15" s="750"/>
      <c r="AG15" s="750"/>
      <c r="AH15" s="750"/>
      <c r="AI15" s="750"/>
      <c r="AJ15" s="751"/>
      <c r="AK15" s="751"/>
    </row>
    <row r="16" spans="1:238">
      <c r="A16" s="746"/>
      <c r="B16" s="747" t="s">
        <v>1387</v>
      </c>
      <c r="C16" s="748">
        <f t="shared" si="1"/>
        <v>37</v>
      </c>
      <c r="D16" s="748">
        <v>7</v>
      </c>
      <c r="E16" s="749">
        <v>8</v>
      </c>
      <c r="F16" s="749">
        <v>2</v>
      </c>
      <c r="G16" s="749">
        <v>1</v>
      </c>
      <c r="H16" s="748">
        <v>1</v>
      </c>
      <c r="I16" s="750"/>
      <c r="J16" s="750"/>
      <c r="K16" s="750"/>
      <c r="L16" s="750"/>
      <c r="M16" s="748">
        <v>1</v>
      </c>
      <c r="N16" s="750"/>
      <c r="O16" s="748">
        <v>1</v>
      </c>
      <c r="P16" s="750"/>
      <c r="Q16" s="750"/>
      <c r="R16" s="750"/>
      <c r="S16" s="748">
        <v>3</v>
      </c>
      <c r="T16" s="748">
        <v>1</v>
      </c>
      <c r="U16" s="748">
        <v>1</v>
      </c>
      <c r="V16" s="750"/>
      <c r="W16" s="750"/>
      <c r="X16" s="748">
        <v>1</v>
      </c>
      <c r="Y16" s="750"/>
      <c r="Z16" s="750"/>
      <c r="AA16" s="748">
        <v>1</v>
      </c>
      <c r="AB16" s="748">
        <v>2</v>
      </c>
      <c r="AC16" s="748">
        <v>4</v>
      </c>
      <c r="AD16" s="750"/>
      <c r="AE16" s="748">
        <v>1</v>
      </c>
      <c r="AF16" s="750"/>
      <c r="AG16" s="750"/>
      <c r="AH16" s="750"/>
      <c r="AI16" s="750"/>
      <c r="AJ16" s="752">
        <v>2</v>
      </c>
      <c r="AK16" s="753"/>
    </row>
    <row r="17" spans="1:37">
      <c r="A17" s="746"/>
      <c r="B17" s="747" t="s">
        <v>1388</v>
      </c>
      <c r="C17" s="748">
        <f t="shared" si="1"/>
        <v>10</v>
      </c>
      <c r="D17" s="750"/>
      <c r="E17" s="749">
        <v>7</v>
      </c>
      <c r="F17" s="749"/>
      <c r="G17" s="749"/>
      <c r="H17" s="750"/>
      <c r="I17" s="750"/>
      <c r="J17" s="750"/>
      <c r="K17" s="750"/>
      <c r="L17" s="750"/>
      <c r="M17" s="750"/>
      <c r="N17" s="750"/>
      <c r="O17" s="750"/>
      <c r="P17" s="750"/>
      <c r="Q17" s="750"/>
      <c r="R17" s="750"/>
      <c r="S17" s="750"/>
      <c r="T17" s="750"/>
      <c r="U17" s="750"/>
      <c r="V17" s="750"/>
      <c r="W17" s="750"/>
      <c r="X17" s="750"/>
      <c r="Y17" s="750"/>
      <c r="Z17" s="748">
        <v>1</v>
      </c>
      <c r="AA17" s="750"/>
      <c r="AB17" s="750"/>
      <c r="AC17" s="750"/>
      <c r="AD17" s="750"/>
      <c r="AE17" s="750"/>
      <c r="AF17" s="750"/>
      <c r="AG17" s="750"/>
      <c r="AH17" s="750"/>
      <c r="AI17" s="750"/>
      <c r="AJ17" s="752">
        <v>2</v>
      </c>
      <c r="AK17" s="753"/>
    </row>
    <row r="18" spans="1:37">
      <c r="A18" s="746"/>
      <c r="B18" s="747" t="s">
        <v>1389</v>
      </c>
      <c r="C18" s="748">
        <f t="shared" si="1"/>
        <v>0</v>
      </c>
      <c r="D18" s="750"/>
      <c r="E18" s="749"/>
      <c r="F18" s="749"/>
      <c r="G18" s="749"/>
      <c r="H18" s="750"/>
      <c r="I18" s="750"/>
      <c r="J18" s="750"/>
      <c r="K18" s="750"/>
      <c r="L18" s="750"/>
      <c r="M18" s="750"/>
      <c r="N18" s="750"/>
      <c r="O18" s="750"/>
      <c r="P18" s="750"/>
      <c r="Q18" s="750"/>
      <c r="R18" s="750"/>
      <c r="S18" s="750"/>
      <c r="T18" s="750"/>
      <c r="U18" s="750"/>
      <c r="V18" s="750"/>
      <c r="W18" s="750"/>
      <c r="X18" s="750"/>
      <c r="Y18" s="750"/>
      <c r="Z18" s="750"/>
      <c r="AA18" s="750"/>
      <c r="AB18" s="750"/>
      <c r="AC18" s="750"/>
      <c r="AD18" s="750"/>
      <c r="AE18" s="750"/>
      <c r="AF18" s="750"/>
      <c r="AG18" s="750"/>
      <c r="AH18" s="750"/>
      <c r="AI18" s="750"/>
      <c r="AJ18" s="753"/>
      <c r="AK18" s="753"/>
    </row>
    <row r="19" spans="1:37">
      <c r="A19" s="746"/>
      <c r="B19" s="747" t="s">
        <v>1393</v>
      </c>
      <c r="C19" s="748">
        <f t="shared" si="1"/>
        <v>26</v>
      </c>
      <c r="D19" s="748">
        <v>1</v>
      </c>
      <c r="E19" s="748">
        <v>10</v>
      </c>
      <c r="F19" s="750"/>
      <c r="G19" s="750"/>
      <c r="H19" s="750"/>
      <c r="I19" s="750"/>
      <c r="J19" s="750"/>
      <c r="K19" s="750"/>
      <c r="L19" s="750"/>
      <c r="M19" s="750"/>
      <c r="N19" s="750"/>
      <c r="O19" s="750"/>
      <c r="P19" s="750"/>
      <c r="Q19" s="750"/>
      <c r="R19" s="750"/>
      <c r="S19" s="750"/>
      <c r="T19" s="750"/>
      <c r="U19" s="750"/>
      <c r="V19" s="750"/>
      <c r="W19" s="750"/>
      <c r="X19" s="750"/>
      <c r="Y19" s="750"/>
      <c r="Z19" s="750"/>
      <c r="AA19" s="750"/>
      <c r="AB19" s="748">
        <v>4</v>
      </c>
      <c r="AC19" s="748">
        <v>11</v>
      </c>
      <c r="AD19" s="750"/>
      <c r="AE19" s="750"/>
      <c r="AF19" s="750"/>
      <c r="AG19" s="750"/>
      <c r="AH19" s="750"/>
      <c r="AI19" s="750"/>
      <c r="AJ19" s="753"/>
      <c r="AK19" s="753"/>
    </row>
    <row r="20" spans="1:37">
      <c r="A20" s="746"/>
      <c r="B20" s="747" t="s">
        <v>1391</v>
      </c>
      <c r="C20" s="748">
        <f t="shared" si="1"/>
        <v>28</v>
      </c>
      <c r="D20" s="750"/>
      <c r="E20" s="748">
        <v>27</v>
      </c>
      <c r="F20" s="750"/>
      <c r="G20" s="750"/>
      <c r="H20" s="748">
        <v>1</v>
      </c>
      <c r="I20" s="750"/>
      <c r="J20" s="750"/>
      <c r="K20" s="750"/>
      <c r="L20" s="750"/>
      <c r="M20" s="750"/>
      <c r="N20" s="750"/>
      <c r="O20" s="750"/>
      <c r="P20" s="750"/>
      <c r="Q20" s="750"/>
      <c r="R20" s="750"/>
      <c r="S20" s="750"/>
      <c r="T20" s="750"/>
      <c r="U20" s="750"/>
      <c r="V20" s="750"/>
      <c r="W20" s="750"/>
      <c r="X20" s="750"/>
      <c r="Y20" s="750"/>
      <c r="Z20" s="750"/>
      <c r="AA20" s="750"/>
      <c r="AB20" s="750"/>
      <c r="AC20" s="750"/>
      <c r="AD20" s="750"/>
      <c r="AE20" s="750"/>
      <c r="AF20" s="750"/>
      <c r="AG20" s="750"/>
      <c r="AH20" s="750"/>
      <c r="AI20" s="750"/>
      <c r="AJ20" s="753"/>
      <c r="AK20" s="753"/>
    </row>
    <row r="21" spans="1:37">
      <c r="A21" s="746"/>
      <c r="B21" s="747" t="s">
        <v>1390</v>
      </c>
      <c r="C21" s="748">
        <f t="shared" si="1"/>
        <v>4</v>
      </c>
      <c r="D21" s="748">
        <v>2</v>
      </c>
      <c r="E21" s="749">
        <v>2</v>
      </c>
      <c r="F21" s="749"/>
      <c r="G21" s="749"/>
      <c r="H21" s="750"/>
      <c r="I21" s="750"/>
      <c r="J21" s="750"/>
      <c r="K21" s="750"/>
      <c r="L21" s="750"/>
      <c r="M21" s="750"/>
      <c r="N21" s="750"/>
      <c r="O21" s="750"/>
      <c r="P21" s="750"/>
      <c r="Q21" s="750"/>
      <c r="R21" s="750"/>
      <c r="S21" s="750"/>
      <c r="T21" s="750"/>
      <c r="U21" s="750"/>
      <c r="V21" s="750"/>
      <c r="W21" s="750"/>
      <c r="X21" s="750"/>
      <c r="Y21" s="750"/>
      <c r="Z21" s="750"/>
      <c r="AA21" s="750"/>
      <c r="AB21" s="750"/>
      <c r="AC21" s="750"/>
      <c r="AD21" s="750"/>
      <c r="AE21" s="750"/>
      <c r="AF21" s="750"/>
      <c r="AG21" s="750"/>
      <c r="AH21" s="750"/>
      <c r="AI21" s="750"/>
      <c r="AJ21" s="753"/>
      <c r="AK21" s="753"/>
    </row>
    <row r="22" spans="1:37">
      <c r="A22" s="746"/>
      <c r="B22" s="747" t="s">
        <v>1392</v>
      </c>
      <c r="C22" s="748">
        <f t="shared" si="1"/>
        <v>13</v>
      </c>
      <c r="D22" s="748">
        <v>6</v>
      </c>
      <c r="E22" s="748">
        <v>3</v>
      </c>
      <c r="F22" s="750"/>
      <c r="G22" s="750"/>
      <c r="H22" s="750"/>
      <c r="I22" s="750"/>
      <c r="J22" s="750"/>
      <c r="K22" s="750"/>
      <c r="L22" s="750"/>
      <c r="M22" s="750"/>
      <c r="N22" s="750"/>
      <c r="O22" s="750"/>
      <c r="P22" s="750"/>
      <c r="Q22" s="750"/>
      <c r="R22" s="750"/>
      <c r="S22" s="750"/>
      <c r="T22" s="750"/>
      <c r="U22" s="750"/>
      <c r="V22" s="750"/>
      <c r="W22" s="750"/>
      <c r="X22" s="750"/>
      <c r="Y22" s="750"/>
      <c r="Z22" s="750"/>
      <c r="AA22" s="750"/>
      <c r="AB22" s="748">
        <v>1</v>
      </c>
      <c r="AC22" s="748">
        <v>1</v>
      </c>
      <c r="AD22" s="750"/>
      <c r="AE22" s="748">
        <v>1</v>
      </c>
      <c r="AF22" s="750"/>
      <c r="AG22" s="750"/>
      <c r="AH22" s="750"/>
      <c r="AI22" s="748">
        <v>1</v>
      </c>
      <c r="AJ22" s="753"/>
      <c r="AK22" s="753"/>
    </row>
    <row r="23" spans="1:37">
      <c r="A23" s="746"/>
      <c r="B23" s="747" t="s">
        <v>1394</v>
      </c>
      <c r="C23" s="748">
        <f t="shared" si="1"/>
        <v>26</v>
      </c>
      <c r="D23" s="748">
        <v>2</v>
      </c>
      <c r="E23" s="749">
        <v>3</v>
      </c>
      <c r="F23" s="749"/>
      <c r="G23" s="749">
        <v>1</v>
      </c>
      <c r="H23" s="748">
        <v>1</v>
      </c>
      <c r="I23" s="750"/>
      <c r="J23" s="750"/>
      <c r="K23" s="750"/>
      <c r="L23" s="750"/>
      <c r="M23" s="750"/>
      <c r="N23" s="750"/>
      <c r="O23" s="750"/>
      <c r="P23" s="750"/>
      <c r="Q23" s="750"/>
      <c r="R23" s="750"/>
      <c r="S23" s="750"/>
      <c r="T23" s="750"/>
      <c r="U23" s="750"/>
      <c r="V23" s="750"/>
      <c r="W23" s="748">
        <v>1</v>
      </c>
      <c r="X23" s="748">
        <v>1</v>
      </c>
      <c r="Y23" s="750"/>
      <c r="Z23" s="748">
        <v>1</v>
      </c>
      <c r="AA23" s="750"/>
      <c r="AB23" s="748">
        <v>5</v>
      </c>
      <c r="AC23" s="748">
        <v>9</v>
      </c>
      <c r="AD23" s="748">
        <v>1</v>
      </c>
      <c r="AE23" s="750"/>
      <c r="AF23" s="750"/>
      <c r="AG23" s="750"/>
      <c r="AH23" s="750"/>
      <c r="AI23" s="750"/>
      <c r="AJ23" s="752">
        <v>1</v>
      </c>
      <c r="AK23" s="753"/>
    </row>
    <row r="24" spans="1:37">
      <c r="A24" s="746"/>
      <c r="B24" s="747" t="s">
        <v>1395</v>
      </c>
      <c r="C24" s="748">
        <f t="shared" si="1"/>
        <v>9</v>
      </c>
      <c r="D24" s="748">
        <v>3</v>
      </c>
      <c r="E24" s="749">
        <v>2</v>
      </c>
      <c r="F24" s="749"/>
      <c r="G24" s="749"/>
      <c r="H24" s="750"/>
      <c r="I24" s="750"/>
      <c r="J24" s="750"/>
      <c r="K24" s="750"/>
      <c r="L24" s="750"/>
      <c r="M24" s="750"/>
      <c r="N24" s="748">
        <v>2</v>
      </c>
      <c r="O24" s="750"/>
      <c r="P24" s="748">
        <v>1</v>
      </c>
      <c r="Q24" s="750"/>
      <c r="R24" s="750"/>
      <c r="S24" s="750"/>
      <c r="T24" s="750"/>
      <c r="U24" s="750"/>
      <c r="V24" s="750"/>
      <c r="W24" s="750"/>
      <c r="X24" s="750"/>
      <c r="Y24" s="750"/>
      <c r="Z24" s="750"/>
      <c r="AA24" s="750"/>
      <c r="AB24" s="750"/>
      <c r="AC24" s="748">
        <v>1</v>
      </c>
      <c r="AD24" s="750"/>
      <c r="AE24" s="750"/>
      <c r="AF24" s="750"/>
      <c r="AG24" s="750"/>
      <c r="AH24" s="750"/>
      <c r="AI24" s="750"/>
      <c r="AJ24" s="753"/>
      <c r="AK24" s="753"/>
    </row>
    <row r="25" spans="1:37">
      <c r="A25" s="746"/>
      <c r="B25" s="747" t="s">
        <v>1396</v>
      </c>
      <c r="C25" s="748">
        <f t="shared" si="1"/>
        <v>8</v>
      </c>
      <c r="D25" s="748">
        <v>1</v>
      </c>
      <c r="E25" s="749">
        <v>1</v>
      </c>
      <c r="F25" s="749"/>
      <c r="G25" s="749"/>
      <c r="H25" s="750"/>
      <c r="I25" s="750"/>
      <c r="J25" s="750"/>
      <c r="K25" s="750"/>
      <c r="L25" s="750"/>
      <c r="M25" s="750"/>
      <c r="N25" s="750"/>
      <c r="O25" s="750"/>
      <c r="P25" s="750"/>
      <c r="Q25" s="748">
        <v>1</v>
      </c>
      <c r="R25" s="750"/>
      <c r="S25" s="750"/>
      <c r="T25" s="750"/>
      <c r="U25" s="750"/>
      <c r="V25" s="750"/>
      <c r="W25" s="750"/>
      <c r="X25" s="750"/>
      <c r="Y25" s="750"/>
      <c r="Z25" s="748">
        <v>1</v>
      </c>
      <c r="AA25" s="748">
        <v>1</v>
      </c>
      <c r="AB25" s="748">
        <v>1</v>
      </c>
      <c r="AC25" s="748">
        <v>2</v>
      </c>
      <c r="AD25" s="750"/>
      <c r="AE25" s="750"/>
      <c r="AF25" s="750"/>
      <c r="AG25" s="750"/>
      <c r="AH25" s="750"/>
      <c r="AI25" s="750"/>
      <c r="AJ25" s="753"/>
      <c r="AK25" s="753"/>
    </row>
    <row r="26" spans="1:37">
      <c r="A26" s="746"/>
      <c r="B26" s="747" t="s">
        <v>1397</v>
      </c>
      <c r="C26" s="748">
        <f t="shared" si="1"/>
        <v>8</v>
      </c>
      <c r="D26" s="750"/>
      <c r="E26" s="749">
        <v>2</v>
      </c>
      <c r="F26" s="749"/>
      <c r="G26" s="749"/>
      <c r="H26" s="748">
        <v>1</v>
      </c>
      <c r="I26" s="750"/>
      <c r="J26" s="750"/>
      <c r="K26" s="750"/>
      <c r="L26" s="750"/>
      <c r="M26" s="750"/>
      <c r="N26" s="750"/>
      <c r="O26" s="750"/>
      <c r="P26" s="750"/>
      <c r="Q26" s="750"/>
      <c r="R26" s="750"/>
      <c r="S26" s="750"/>
      <c r="T26" s="750"/>
      <c r="U26" s="750"/>
      <c r="V26" s="748">
        <v>1</v>
      </c>
      <c r="W26" s="748">
        <v>1</v>
      </c>
      <c r="X26" s="750"/>
      <c r="Y26" s="750"/>
      <c r="Z26" s="750"/>
      <c r="AA26" s="750"/>
      <c r="AB26" s="748">
        <v>2</v>
      </c>
      <c r="AC26" s="750"/>
      <c r="AD26" s="750"/>
      <c r="AE26" s="748">
        <v>1</v>
      </c>
      <c r="AF26" s="750"/>
      <c r="AG26" s="750"/>
      <c r="AH26" s="750"/>
      <c r="AI26" s="750"/>
      <c r="AJ26" s="753"/>
      <c r="AK26" s="753"/>
    </row>
    <row r="27" spans="1:37">
      <c r="A27" s="746"/>
      <c r="B27" s="747" t="s">
        <v>1398</v>
      </c>
      <c r="C27" s="748">
        <f t="shared" si="1"/>
        <v>5</v>
      </c>
      <c r="D27" s="748">
        <v>1</v>
      </c>
      <c r="E27" s="749"/>
      <c r="F27" s="749"/>
      <c r="G27" s="749"/>
      <c r="H27" s="748">
        <v>1</v>
      </c>
      <c r="I27" s="750"/>
      <c r="J27" s="750"/>
      <c r="K27" s="750"/>
      <c r="L27" s="750"/>
      <c r="M27" s="750"/>
      <c r="N27" s="750"/>
      <c r="O27" s="750"/>
      <c r="P27" s="750"/>
      <c r="Q27" s="750"/>
      <c r="R27" s="750"/>
      <c r="S27" s="750"/>
      <c r="T27" s="750"/>
      <c r="U27" s="750"/>
      <c r="V27" s="750"/>
      <c r="W27" s="750"/>
      <c r="X27" s="750"/>
      <c r="Y27" s="750"/>
      <c r="Z27" s="750"/>
      <c r="AA27" s="748">
        <v>1</v>
      </c>
      <c r="AB27" s="750"/>
      <c r="AC27" s="748">
        <v>1</v>
      </c>
      <c r="AD27" s="750"/>
      <c r="AE27" s="750"/>
      <c r="AF27" s="750"/>
      <c r="AG27" s="750"/>
      <c r="AH27" s="750"/>
      <c r="AI27" s="750"/>
      <c r="AJ27" s="752">
        <v>1</v>
      </c>
      <c r="AK27" s="753"/>
    </row>
    <row r="28" spans="1:37">
      <c r="A28" s="746"/>
      <c r="B28" s="747" t="s">
        <v>1399</v>
      </c>
      <c r="C28" s="748">
        <f t="shared" si="1"/>
        <v>119</v>
      </c>
      <c r="D28" s="748">
        <v>21</v>
      </c>
      <c r="E28" s="749">
        <v>40</v>
      </c>
      <c r="F28" s="749"/>
      <c r="G28" s="749">
        <v>2</v>
      </c>
      <c r="H28" s="748">
        <v>1</v>
      </c>
      <c r="I28" s="750"/>
      <c r="J28" s="750"/>
      <c r="K28" s="750"/>
      <c r="L28" s="748">
        <v>4</v>
      </c>
      <c r="M28" s="748">
        <v>1</v>
      </c>
      <c r="N28" s="748">
        <v>4</v>
      </c>
      <c r="O28" s="748">
        <v>1</v>
      </c>
      <c r="P28" s="750"/>
      <c r="Q28" s="748">
        <v>3</v>
      </c>
      <c r="R28" s="748">
        <v>1</v>
      </c>
      <c r="S28" s="748">
        <v>1</v>
      </c>
      <c r="T28" s="748">
        <v>1</v>
      </c>
      <c r="U28" s="750"/>
      <c r="V28" s="748">
        <v>2</v>
      </c>
      <c r="W28" s="748">
        <v>3</v>
      </c>
      <c r="X28" s="748">
        <v>1</v>
      </c>
      <c r="Y28" s="748">
        <v>1</v>
      </c>
      <c r="Z28" s="750"/>
      <c r="AA28" s="750"/>
      <c r="AB28" s="748">
        <v>7</v>
      </c>
      <c r="AC28" s="748">
        <v>15</v>
      </c>
      <c r="AD28" s="748">
        <v>1</v>
      </c>
      <c r="AE28" s="748">
        <v>6</v>
      </c>
      <c r="AF28" s="750"/>
      <c r="AG28" s="750"/>
      <c r="AH28" s="750"/>
      <c r="AI28" s="748">
        <v>1</v>
      </c>
      <c r="AJ28" s="752">
        <v>2</v>
      </c>
      <c r="AK28" s="753"/>
    </row>
    <row r="29" spans="1:37">
      <c r="A29" s="746"/>
      <c r="B29" s="747" t="s">
        <v>1400</v>
      </c>
      <c r="C29" s="748">
        <f t="shared" si="1"/>
        <v>33</v>
      </c>
      <c r="D29" s="748">
        <v>4</v>
      </c>
      <c r="E29" s="748">
        <v>19</v>
      </c>
      <c r="F29" s="750"/>
      <c r="G29" s="750"/>
      <c r="H29" s="748">
        <v>1</v>
      </c>
      <c r="I29" s="750"/>
      <c r="J29" s="750"/>
      <c r="K29" s="750"/>
      <c r="L29" s="750"/>
      <c r="M29" s="750"/>
      <c r="N29" s="750"/>
      <c r="O29" s="750"/>
      <c r="P29" s="750"/>
      <c r="Q29" s="750"/>
      <c r="R29" s="750"/>
      <c r="S29" s="750"/>
      <c r="T29" s="750"/>
      <c r="U29" s="750"/>
      <c r="V29" s="750"/>
      <c r="W29" s="750"/>
      <c r="X29" s="750"/>
      <c r="Y29" s="750"/>
      <c r="Z29" s="750"/>
      <c r="AA29" s="750"/>
      <c r="AB29" s="748">
        <v>3</v>
      </c>
      <c r="AC29" s="750"/>
      <c r="AD29" s="748">
        <v>1</v>
      </c>
      <c r="AE29" s="748">
        <v>4</v>
      </c>
      <c r="AF29" s="748">
        <v>1</v>
      </c>
      <c r="AG29" s="750"/>
      <c r="AH29" s="750"/>
      <c r="AI29" s="750"/>
      <c r="AJ29" s="753"/>
      <c r="AK29" s="753"/>
    </row>
    <row r="30" spans="1:37">
      <c r="A30" s="746"/>
      <c r="B30" s="747" t="s">
        <v>1401</v>
      </c>
      <c r="C30" s="748">
        <f t="shared" si="1"/>
        <v>16</v>
      </c>
      <c r="D30" s="748">
        <v>2</v>
      </c>
      <c r="E30" s="749">
        <v>4</v>
      </c>
      <c r="F30" s="749"/>
      <c r="G30" s="749"/>
      <c r="H30" s="749">
        <v>3</v>
      </c>
      <c r="I30" s="749"/>
      <c r="J30" s="750"/>
      <c r="K30" s="750"/>
      <c r="L30" s="748">
        <v>2</v>
      </c>
      <c r="M30" s="750"/>
      <c r="N30" s="750"/>
      <c r="O30" s="748">
        <v>1</v>
      </c>
      <c r="P30" s="750"/>
      <c r="Q30" s="748">
        <v>1</v>
      </c>
      <c r="R30" s="748">
        <v>1</v>
      </c>
      <c r="S30" s="750"/>
      <c r="T30" s="750"/>
      <c r="U30" s="750"/>
      <c r="V30" s="750"/>
      <c r="W30" s="750"/>
      <c r="X30" s="750"/>
      <c r="Y30" s="750"/>
      <c r="Z30" s="750"/>
      <c r="AA30" s="750"/>
      <c r="AB30" s="750"/>
      <c r="AC30" s="748">
        <v>1</v>
      </c>
      <c r="AD30" s="750"/>
      <c r="AE30" s="748">
        <v>1</v>
      </c>
      <c r="AF30" s="750"/>
      <c r="AG30" s="750"/>
      <c r="AH30" s="750"/>
      <c r="AI30" s="750"/>
      <c r="AJ30" s="753"/>
      <c r="AK30" s="753"/>
    </row>
    <row r="31" spans="1:37">
      <c r="A31" s="746"/>
      <c r="B31" s="747" t="s">
        <v>1402</v>
      </c>
      <c r="C31" s="748">
        <f t="shared" si="1"/>
        <v>5</v>
      </c>
      <c r="D31" s="733"/>
      <c r="E31" s="748">
        <v>3</v>
      </c>
      <c r="F31" s="749"/>
      <c r="G31" s="749"/>
      <c r="H31" s="750"/>
      <c r="I31" s="750"/>
      <c r="J31" s="750"/>
      <c r="K31" s="750"/>
      <c r="L31" s="750"/>
      <c r="M31" s="750"/>
      <c r="N31" s="750"/>
      <c r="O31" s="750"/>
      <c r="P31" s="750"/>
      <c r="Q31" s="750"/>
      <c r="R31" s="750"/>
      <c r="S31" s="750"/>
      <c r="T31" s="750"/>
      <c r="U31" s="750"/>
      <c r="V31" s="750"/>
      <c r="W31" s="750"/>
      <c r="X31" s="750"/>
      <c r="Y31" s="750"/>
      <c r="Z31" s="750"/>
      <c r="AA31" s="750"/>
      <c r="AB31" s="748">
        <v>1</v>
      </c>
      <c r="AC31" s="748">
        <v>1</v>
      </c>
      <c r="AD31" s="750"/>
      <c r="AE31" s="750"/>
      <c r="AF31" s="750"/>
      <c r="AG31" s="750"/>
      <c r="AH31" s="750"/>
      <c r="AI31" s="750"/>
      <c r="AJ31" s="753"/>
      <c r="AK31" s="753"/>
    </row>
    <row r="32" spans="1:37">
      <c r="A32" s="746"/>
      <c r="B32" s="747"/>
      <c r="C32" s="748">
        <f t="shared" si="1"/>
        <v>11865</v>
      </c>
      <c r="D32" s="748">
        <v>1361</v>
      </c>
      <c r="E32" s="749">
        <v>1726</v>
      </c>
      <c r="F32" s="749">
        <v>311</v>
      </c>
      <c r="G32" s="749">
        <v>470</v>
      </c>
      <c r="H32" s="748">
        <v>386</v>
      </c>
      <c r="I32" s="748">
        <v>559</v>
      </c>
      <c r="J32" s="748">
        <v>375</v>
      </c>
      <c r="K32" s="748">
        <v>466</v>
      </c>
      <c r="L32" s="748">
        <v>448</v>
      </c>
      <c r="M32" s="748">
        <v>700</v>
      </c>
      <c r="N32" s="748">
        <v>150</v>
      </c>
      <c r="O32" s="748">
        <v>186</v>
      </c>
      <c r="P32" s="748">
        <v>210</v>
      </c>
      <c r="Q32" s="748">
        <v>284</v>
      </c>
      <c r="R32" s="748">
        <v>127</v>
      </c>
      <c r="S32" s="748">
        <v>182</v>
      </c>
      <c r="T32" s="748">
        <v>131</v>
      </c>
      <c r="U32" s="748">
        <v>186</v>
      </c>
      <c r="V32" s="748">
        <v>124</v>
      </c>
      <c r="W32" s="748">
        <v>159</v>
      </c>
      <c r="X32" s="748">
        <v>175</v>
      </c>
      <c r="Y32" s="748">
        <v>274</v>
      </c>
      <c r="Z32" s="748">
        <v>94</v>
      </c>
      <c r="AA32" s="748">
        <v>101</v>
      </c>
      <c r="AB32" s="748">
        <v>676</v>
      </c>
      <c r="AC32" s="748">
        <v>966</v>
      </c>
      <c r="AD32" s="748">
        <v>350</v>
      </c>
      <c r="AE32" s="748">
        <v>396</v>
      </c>
      <c r="AF32" s="748">
        <v>32</v>
      </c>
      <c r="AG32" s="748">
        <v>30</v>
      </c>
      <c r="AH32" s="750"/>
      <c r="AI32" s="748">
        <v>111</v>
      </c>
      <c r="AJ32" s="752">
        <v>64</v>
      </c>
      <c r="AK32" s="752">
        <v>55</v>
      </c>
    </row>
    <row r="33" spans="1:37">
      <c r="A33" s="746"/>
      <c r="B33" s="747" t="s">
        <v>1404</v>
      </c>
      <c r="C33" s="748">
        <f t="shared" si="1"/>
        <v>2</v>
      </c>
      <c r="D33" s="750"/>
      <c r="E33" s="749">
        <v>1</v>
      </c>
      <c r="F33" s="749"/>
      <c r="G33" s="749"/>
      <c r="H33" s="750"/>
      <c r="I33" s="750"/>
      <c r="J33" s="750"/>
      <c r="K33" s="750"/>
      <c r="L33" s="750"/>
      <c r="M33" s="750"/>
      <c r="N33" s="750"/>
      <c r="O33" s="750"/>
      <c r="P33" s="750"/>
      <c r="Q33" s="750"/>
      <c r="R33" s="750"/>
      <c r="S33" s="750"/>
      <c r="T33" s="750"/>
      <c r="U33" s="750"/>
      <c r="V33" s="750"/>
      <c r="W33" s="750"/>
      <c r="X33" s="750"/>
      <c r="Y33" s="750"/>
      <c r="Z33" s="750"/>
      <c r="AA33" s="750"/>
      <c r="AB33" s="750"/>
      <c r="AC33" s="748">
        <v>1</v>
      </c>
      <c r="AD33" s="750"/>
      <c r="AE33" s="750"/>
      <c r="AF33" s="750"/>
      <c r="AG33" s="750"/>
      <c r="AH33" s="750"/>
      <c r="AI33" s="750"/>
      <c r="AJ33" s="753"/>
      <c r="AK33" s="753"/>
    </row>
    <row r="34" spans="1:37">
      <c r="A34" s="746"/>
      <c r="B34" s="747" t="s">
        <v>1405</v>
      </c>
      <c r="C34" s="748">
        <f t="shared" si="1"/>
        <v>10</v>
      </c>
      <c r="D34" s="748">
        <v>2</v>
      </c>
      <c r="E34" s="749">
        <v>2</v>
      </c>
      <c r="F34" s="749"/>
      <c r="G34" s="749"/>
      <c r="H34" s="750"/>
      <c r="I34" s="750"/>
      <c r="J34" s="750"/>
      <c r="K34" s="750"/>
      <c r="L34" s="750"/>
      <c r="M34" s="750"/>
      <c r="N34" s="750"/>
      <c r="O34" s="750"/>
      <c r="P34" s="750"/>
      <c r="Q34" s="750"/>
      <c r="R34" s="748">
        <v>1</v>
      </c>
      <c r="S34" s="750"/>
      <c r="T34" s="750"/>
      <c r="U34" s="750"/>
      <c r="V34" s="750"/>
      <c r="W34" s="750"/>
      <c r="X34" s="750"/>
      <c r="Y34" s="750"/>
      <c r="Z34" s="750"/>
      <c r="AA34" s="750"/>
      <c r="AB34" s="748">
        <v>2</v>
      </c>
      <c r="AC34" s="748">
        <v>2</v>
      </c>
      <c r="AD34" s="750"/>
      <c r="AE34" s="748">
        <v>1</v>
      </c>
      <c r="AF34" s="750"/>
      <c r="AG34" s="750"/>
      <c r="AH34" s="750"/>
      <c r="AI34" s="750"/>
      <c r="AJ34" s="753"/>
      <c r="AK34" s="753"/>
    </row>
    <row r="35" spans="1:37">
      <c r="A35" s="746"/>
      <c r="B35" s="747" t="s">
        <v>1406</v>
      </c>
      <c r="C35" s="748">
        <f t="shared" si="1"/>
        <v>6</v>
      </c>
      <c r="D35" s="748">
        <v>1</v>
      </c>
      <c r="E35" s="749">
        <v>3</v>
      </c>
      <c r="F35" s="749"/>
      <c r="G35" s="749"/>
      <c r="H35" s="750"/>
      <c r="I35" s="750"/>
      <c r="J35" s="750"/>
      <c r="K35" s="750"/>
      <c r="L35" s="748">
        <v>1</v>
      </c>
      <c r="M35" s="750"/>
      <c r="N35" s="750"/>
      <c r="O35" s="750"/>
      <c r="P35" s="750"/>
      <c r="Q35" s="750"/>
      <c r="R35" s="750"/>
      <c r="S35" s="750"/>
      <c r="T35" s="750"/>
      <c r="U35" s="750"/>
      <c r="V35" s="750"/>
      <c r="W35" s="750"/>
      <c r="X35" s="750"/>
      <c r="Y35" s="750"/>
      <c r="Z35" s="750"/>
      <c r="AA35" s="750"/>
      <c r="AB35" s="750"/>
      <c r="AC35" s="748">
        <v>1</v>
      </c>
      <c r="AD35" s="750"/>
      <c r="AE35" s="750"/>
      <c r="AF35" s="750"/>
      <c r="AG35" s="750"/>
      <c r="AH35" s="750"/>
      <c r="AI35" s="750"/>
      <c r="AJ35" s="753"/>
      <c r="AK35" s="753"/>
    </row>
    <row r="36" spans="1:37">
      <c r="A36" s="746"/>
      <c r="B36" s="747" t="s">
        <v>1407</v>
      </c>
      <c r="C36" s="748">
        <f t="shared" si="1"/>
        <v>5</v>
      </c>
      <c r="D36" s="748">
        <v>4</v>
      </c>
      <c r="E36" s="749"/>
      <c r="F36" s="749"/>
      <c r="G36" s="749"/>
      <c r="H36" s="750"/>
      <c r="I36" s="750"/>
      <c r="J36" s="750"/>
      <c r="K36" s="750"/>
      <c r="L36" s="750"/>
      <c r="M36" s="750"/>
      <c r="N36" s="750"/>
      <c r="O36" s="750"/>
      <c r="P36" s="750"/>
      <c r="Q36" s="750"/>
      <c r="R36" s="750"/>
      <c r="S36" s="750"/>
      <c r="T36" s="750"/>
      <c r="U36" s="750"/>
      <c r="V36" s="750"/>
      <c r="W36" s="750"/>
      <c r="X36" s="750"/>
      <c r="Y36" s="750"/>
      <c r="Z36" s="748">
        <v>1</v>
      </c>
      <c r="AA36" s="750"/>
      <c r="AB36" s="750"/>
      <c r="AC36" s="750"/>
      <c r="AD36" s="750"/>
      <c r="AE36" s="750"/>
      <c r="AF36" s="750"/>
      <c r="AG36" s="750"/>
      <c r="AH36" s="750"/>
      <c r="AI36" s="750"/>
      <c r="AJ36" s="753"/>
      <c r="AK36" s="753"/>
    </row>
    <row r="37" spans="1:37">
      <c r="A37" s="746"/>
      <c r="B37" s="747" t="s">
        <v>1408</v>
      </c>
      <c r="C37" s="748">
        <f t="shared" si="1"/>
        <v>1</v>
      </c>
      <c r="D37" s="750"/>
      <c r="E37" s="749">
        <v>1</v>
      </c>
      <c r="F37" s="749"/>
      <c r="G37" s="749"/>
      <c r="H37" s="750"/>
      <c r="I37" s="750"/>
      <c r="J37" s="750"/>
      <c r="K37" s="750"/>
      <c r="L37" s="750"/>
      <c r="M37" s="750"/>
      <c r="N37" s="750"/>
      <c r="O37" s="750"/>
      <c r="P37" s="750"/>
      <c r="Q37" s="750"/>
      <c r="R37" s="750"/>
      <c r="S37" s="750"/>
      <c r="T37" s="750"/>
      <c r="U37" s="750"/>
      <c r="V37" s="750"/>
      <c r="W37" s="750"/>
      <c r="X37" s="750"/>
      <c r="Y37" s="750"/>
      <c r="Z37" s="750"/>
      <c r="AA37" s="750"/>
      <c r="AB37" s="750"/>
      <c r="AC37" s="750"/>
      <c r="AD37" s="750"/>
      <c r="AE37" s="750"/>
      <c r="AF37" s="750"/>
      <c r="AG37" s="750"/>
      <c r="AH37" s="750"/>
      <c r="AI37" s="750"/>
      <c r="AJ37" s="753"/>
      <c r="AK37" s="753"/>
    </row>
    <row r="38" spans="1:37">
      <c r="A38" s="746"/>
      <c r="B38" s="747" t="s">
        <v>1409</v>
      </c>
      <c r="C38" s="748">
        <f t="shared" si="1"/>
        <v>3</v>
      </c>
      <c r="D38" s="750"/>
      <c r="E38" s="749">
        <v>1</v>
      </c>
      <c r="F38" s="749"/>
      <c r="G38" s="749"/>
      <c r="H38" s="750"/>
      <c r="I38" s="750"/>
      <c r="J38" s="750"/>
      <c r="K38" s="750"/>
      <c r="L38" s="750"/>
      <c r="M38" s="750"/>
      <c r="N38" s="750"/>
      <c r="O38" s="750"/>
      <c r="P38" s="750"/>
      <c r="Q38" s="750"/>
      <c r="R38" s="750"/>
      <c r="S38" s="750"/>
      <c r="T38" s="750"/>
      <c r="U38" s="750"/>
      <c r="V38" s="750"/>
      <c r="W38" s="750"/>
      <c r="X38" s="750"/>
      <c r="Y38" s="750"/>
      <c r="Z38" s="750"/>
      <c r="AA38" s="750"/>
      <c r="AB38" s="748">
        <v>1</v>
      </c>
      <c r="AC38" s="750"/>
      <c r="AD38" s="750"/>
      <c r="AE38" s="748">
        <v>1</v>
      </c>
      <c r="AF38" s="750"/>
      <c r="AG38" s="750"/>
      <c r="AH38" s="750"/>
      <c r="AI38" s="750"/>
      <c r="AJ38" s="753"/>
      <c r="AK38" s="753"/>
    </row>
    <row r="39" spans="1:37">
      <c r="A39" s="746"/>
      <c r="B39" s="747" t="s">
        <v>1410</v>
      </c>
      <c r="C39" s="748">
        <f t="shared" si="1"/>
        <v>92</v>
      </c>
      <c r="D39" s="748">
        <v>12</v>
      </c>
      <c r="E39" s="749">
        <v>27</v>
      </c>
      <c r="F39" s="749">
        <v>1</v>
      </c>
      <c r="G39" s="749">
        <v>1</v>
      </c>
      <c r="H39" s="748">
        <v>14</v>
      </c>
      <c r="I39" s="748">
        <v>1</v>
      </c>
      <c r="J39" s="750"/>
      <c r="K39" s="750"/>
      <c r="L39" s="748">
        <v>1</v>
      </c>
      <c r="M39" s="748">
        <v>3</v>
      </c>
      <c r="N39" s="748">
        <v>3</v>
      </c>
      <c r="O39" s="750"/>
      <c r="P39" s="750"/>
      <c r="Q39" s="748">
        <v>2</v>
      </c>
      <c r="R39" s="750"/>
      <c r="S39" s="750"/>
      <c r="T39" s="750"/>
      <c r="U39" s="750"/>
      <c r="V39" s="750"/>
      <c r="W39" s="750"/>
      <c r="X39" s="750"/>
      <c r="Y39" s="750"/>
      <c r="Z39" s="748">
        <v>4</v>
      </c>
      <c r="AA39" s="750"/>
      <c r="AB39" s="748">
        <v>6</v>
      </c>
      <c r="AC39" s="748">
        <v>12</v>
      </c>
      <c r="AD39" s="750"/>
      <c r="AE39" s="748">
        <v>1</v>
      </c>
      <c r="AF39" s="750"/>
      <c r="AG39" s="750"/>
      <c r="AH39" s="750"/>
      <c r="AI39" s="748">
        <v>2</v>
      </c>
      <c r="AJ39" s="752">
        <v>2</v>
      </c>
      <c r="AK39" s="753"/>
    </row>
    <row r="40" spans="1:37">
      <c r="A40" s="746"/>
      <c r="B40" s="747" t="s">
        <v>1411</v>
      </c>
      <c r="C40" s="748">
        <f t="shared" si="1"/>
        <v>19</v>
      </c>
      <c r="D40" s="748">
        <v>6</v>
      </c>
      <c r="E40" s="749">
        <v>8</v>
      </c>
      <c r="F40" s="749"/>
      <c r="G40" s="749"/>
      <c r="H40" s="748">
        <v>1</v>
      </c>
      <c r="I40" s="750"/>
      <c r="J40" s="750"/>
      <c r="K40" s="750"/>
      <c r="L40" s="750"/>
      <c r="M40" s="748">
        <v>1</v>
      </c>
      <c r="N40" s="750"/>
      <c r="O40" s="750"/>
      <c r="P40" s="750"/>
      <c r="Q40" s="750"/>
      <c r="R40" s="750"/>
      <c r="S40" s="750"/>
      <c r="T40" s="750"/>
      <c r="U40" s="750"/>
      <c r="V40" s="750"/>
      <c r="W40" s="750"/>
      <c r="X40" s="748">
        <v>1</v>
      </c>
      <c r="Y40" s="750"/>
      <c r="Z40" s="750"/>
      <c r="AA40" s="748">
        <v>1</v>
      </c>
      <c r="AB40" s="748">
        <v>1</v>
      </c>
      <c r="AC40" s="750"/>
      <c r="AD40" s="750"/>
      <c r="AE40" s="750"/>
      <c r="AF40" s="750"/>
      <c r="AG40" s="750"/>
      <c r="AH40" s="750"/>
      <c r="AI40" s="750"/>
      <c r="AJ40" s="753"/>
      <c r="AK40" s="753"/>
    </row>
    <row r="41" spans="1:37">
      <c r="A41" s="746"/>
      <c r="B41" s="747" t="s">
        <v>1412</v>
      </c>
      <c r="C41" s="748">
        <f t="shared" si="1"/>
        <v>5</v>
      </c>
      <c r="D41" s="748">
        <v>2</v>
      </c>
      <c r="E41" s="749">
        <v>1</v>
      </c>
      <c r="F41" s="749"/>
      <c r="G41" s="749"/>
      <c r="H41" s="750"/>
      <c r="I41" s="750"/>
      <c r="J41" s="750"/>
      <c r="K41" s="750"/>
      <c r="L41" s="750"/>
      <c r="M41" s="750"/>
      <c r="N41" s="750"/>
      <c r="O41" s="750"/>
      <c r="P41" s="750"/>
      <c r="Q41" s="750"/>
      <c r="R41" s="750"/>
      <c r="S41" s="750"/>
      <c r="T41" s="750"/>
      <c r="U41" s="750"/>
      <c r="V41" s="750"/>
      <c r="W41" s="750"/>
      <c r="X41" s="750"/>
      <c r="Y41" s="750"/>
      <c r="Z41" s="750"/>
      <c r="AA41" s="750"/>
      <c r="AB41" s="748">
        <v>2</v>
      </c>
      <c r="AC41" s="750"/>
      <c r="AD41" s="750"/>
      <c r="AE41" s="750"/>
      <c r="AF41" s="750"/>
      <c r="AG41" s="750"/>
      <c r="AH41" s="750"/>
      <c r="AI41" s="750"/>
      <c r="AJ41" s="753"/>
      <c r="AK41" s="753"/>
    </row>
    <row r="42" spans="1:37">
      <c r="A42" s="746"/>
      <c r="B42" s="747" t="s">
        <v>1413</v>
      </c>
      <c r="C42" s="748">
        <f t="shared" si="1"/>
        <v>2</v>
      </c>
      <c r="D42" s="750"/>
      <c r="E42" s="749"/>
      <c r="F42" s="749"/>
      <c r="G42" s="749"/>
      <c r="H42" s="750"/>
      <c r="I42" s="750"/>
      <c r="J42" s="750"/>
      <c r="K42" s="750"/>
      <c r="L42" s="750"/>
      <c r="M42" s="750"/>
      <c r="N42" s="750"/>
      <c r="O42" s="750"/>
      <c r="P42" s="750"/>
      <c r="Q42" s="750"/>
      <c r="R42" s="750"/>
      <c r="S42" s="750"/>
      <c r="T42" s="750"/>
      <c r="U42" s="750"/>
      <c r="V42" s="750"/>
      <c r="W42" s="750"/>
      <c r="X42" s="750"/>
      <c r="Y42" s="750"/>
      <c r="Z42" s="750"/>
      <c r="AA42" s="750"/>
      <c r="AB42" s="748">
        <v>1</v>
      </c>
      <c r="AC42" s="748">
        <v>1</v>
      </c>
      <c r="AD42" s="750"/>
      <c r="AE42" s="750"/>
      <c r="AF42" s="750"/>
      <c r="AG42" s="750"/>
      <c r="AH42" s="750"/>
      <c r="AI42" s="750"/>
      <c r="AJ42" s="753"/>
      <c r="AK42" s="753"/>
    </row>
    <row r="43" spans="1:37">
      <c r="A43" s="746"/>
      <c r="B43" s="747" t="s">
        <v>1414</v>
      </c>
      <c r="C43" s="748">
        <f t="shared" si="1"/>
        <v>5</v>
      </c>
      <c r="D43" s="750"/>
      <c r="E43" s="749">
        <v>4</v>
      </c>
      <c r="F43" s="749"/>
      <c r="G43" s="749"/>
      <c r="H43" s="750"/>
      <c r="I43" s="750"/>
      <c r="J43" s="750"/>
      <c r="K43" s="750"/>
      <c r="L43" s="750"/>
      <c r="M43" s="750"/>
      <c r="N43" s="750"/>
      <c r="O43" s="750"/>
      <c r="P43" s="750"/>
      <c r="Q43" s="750"/>
      <c r="R43" s="750"/>
      <c r="S43" s="750"/>
      <c r="T43" s="750"/>
      <c r="U43" s="750"/>
      <c r="V43" s="750"/>
      <c r="W43" s="750"/>
      <c r="X43" s="750"/>
      <c r="Y43" s="750"/>
      <c r="Z43" s="750"/>
      <c r="AA43" s="750"/>
      <c r="AB43" s="748">
        <v>1</v>
      </c>
      <c r="AC43" s="750"/>
      <c r="AD43" s="750"/>
      <c r="AE43" s="750"/>
      <c r="AF43" s="750"/>
      <c r="AG43" s="750"/>
      <c r="AH43" s="750"/>
      <c r="AI43" s="750"/>
      <c r="AJ43" s="753"/>
      <c r="AK43" s="753"/>
    </row>
    <row r="44" spans="1:37">
      <c r="A44" s="746"/>
      <c r="B44" s="747" t="s">
        <v>1415</v>
      </c>
      <c r="C44" s="748">
        <f t="shared" si="1"/>
        <v>5</v>
      </c>
      <c r="D44" s="748">
        <v>2</v>
      </c>
      <c r="E44" s="749">
        <v>1</v>
      </c>
      <c r="F44" s="749"/>
      <c r="G44" s="749"/>
      <c r="H44" s="750"/>
      <c r="I44" s="750"/>
      <c r="J44" s="750"/>
      <c r="K44" s="750"/>
      <c r="L44" s="750"/>
      <c r="M44" s="750"/>
      <c r="N44" s="750"/>
      <c r="O44" s="750"/>
      <c r="P44" s="750"/>
      <c r="Q44" s="750"/>
      <c r="R44" s="750"/>
      <c r="S44" s="750"/>
      <c r="T44" s="750"/>
      <c r="U44" s="750"/>
      <c r="V44" s="750"/>
      <c r="W44" s="748">
        <v>2</v>
      </c>
      <c r="X44" s="750"/>
      <c r="Y44" s="750"/>
      <c r="Z44" s="750"/>
      <c r="AA44" s="750"/>
      <c r="AB44" s="750"/>
      <c r="AC44" s="750"/>
      <c r="AD44" s="750"/>
      <c r="AE44" s="750"/>
      <c r="AF44" s="750"/>
      <c r="AG44" s="750"/>
      <c r="AH44" s="750"/>
      <c r="AI44" s="750"/>
      <c r="AJ44" s="753"/>
      <c r="AK44" s="753"/>
    </row>
    <row r="45" spans="1:37">
      <c r="A45" s="746"/>
      <c r="B45" s="747" t="s">
        <v>1416</v>
      </c>
      <c r="C45" s="750"/>
      <c r="D45" s="750"/>
      <c r="E45" s="749"/>
      <c r="F45" s="749"/>
      <c r="G45" s="749"/>
      <c r="H45" s="750"/>
      <c r="I45" s="750"/>
      <c r="J45" s="750"/>
      <c r="K45" s="750"/>
      <c r="L45" s="750"/>
      <c r="M45" s="750"/>
      <c r="N45" s="750"/>
      <c r="O45" s="750"/>
      <c r="P45" s="750"/>
      <c r="Q45" s="750"/>
      <c r="R45" s="750"/>
      <c r="S45" s="750"/>
      <c r="T45" s="750"/>
      <c r="U45" s="750"/>
      <c r="V45" s="750"/>
      <c r="W45" s="750"/>
      <c r="X45" s="750"/>
      <c r="Y45" s="750"/>
      <c r="Z45" s="750"/>
      <c r="AA45" s="750"/>
      <c r="AB45" s="750"/>
      <c r="AC45" s="750"/>
      <c r="AD45" s="750"/>
      <c r="AE45" s="750"/>
      <c r="AF45" s="750"/>
      <c r="AG45" s="750"/>
      <c r="AH45" s="750"/>
      <c r="AI45" s="750"/>
      <c r="AJ45" s="753"/>
      <c r="AK45" s="753"/>
    </row>
    <row r="46" spans="1:37">
      <c r="A46" s="746"/>
      <c r="B46" s="747" t="s">
        <v>1417</v>
      </c>
      <c r="C46" s="748">
        <f>SUM(D46:AK46)</f>
        <v>6</v>
      </c>
      <c r="D46" s="748">
        <v>2</v>
      </c>
      <c r="E46" s="749"/>
      <c r="F46" s="749"/>
      <c r="G46" s="749"/>
      <c r="H46" s="750"/>
      <c r="I46" s="750"/>
      <c r="J46" s="750"/>
      <c r="K46" s="750"/>
      <c r="L46" s="748">
        <v>1</v>
      </c>
      <c r="M46" s="750"/>
      <c r="N46" s="750"/>
      <c r="O46" s="750"/>
      <c r="P46" s="750"/>
      <c r="Q46" s="750"/>
      <c r="R46" s="750"/>
      <c r="S46" s="750"/>
      <c r="T46" s="750"/>
      <c r="U46" s="750"/>
      <c r="V46" s="750"/>
      <c r="W46" s="750"/>
      <c r="X46" s="750"/>
      <c r="Y46" s="750"/>
      <c r="Z46" s="750"/>
      <c r="AA46" s="750"/>
      <c r="AB46" s="748">
        <v>1</v>
      </c>
      <c r="AC46" s="748">
        <v>2</v>
      </c>
      <c r="AD46" s="750"/>
      <c r="AE46" s="750"/>
      <c r="AF46" s="750"/>
      <c r="AG46" s="750"/>
      <c r="AH46" s="750"/>
      <c r="AI46" s="750"/>
      <c r="AJ46" s="753"/>
      <c r="AK46" s="753"/>
    </row>
    <row r="47" spans="1:37">
      <c r="A47" s="746"/>
      <c r="B47" s="747" t="s">
        <v>1418</v>
      </c>
      <c r="C47" s="748">
        <f>SUM(D47:AK47)</f>
        <v>2</v>
      </c>
      <c r="D47" s="750"/>
      <c r="E47" s="750"/>
      <c r="F47" s="754"/>
      <c r="G47" s="754"/>
      <c r="H47" s="750"/>
      <c r="I47" s="750"/>
      <c r="J47" s="750"/>
      <c r="K47" s="750"/>
      <c r="L47" s="750"/>
      <c r="M47" s="750"/>
      <c r="N47" s="748">
        <v>2</v>
      </c>
      <c r="O47" s="750"/>
      <c r="P47" s="750"/>
      <c r="Q47" s="750"/>
      <c r="R47" s="750"/>
      <c r="S47" s="750"/>
      <c r="T47" s="750"/>
      <c r="U47" s="750"/>
      <c r="V47" s="750"/>
      <c r="W47" s="750"/>
      <c r="X47" s="750"/>
      <c r="Y47" s="750"/>
      <c r="Z47" s="750"/>
      <c r="AA47" s="750"/>
      <c r="AB47" s="750"/>
      <c r="AC47" s="750"/>
      <c r="AD47" s="750"/>
      <c r="AE47" s="750"/>
      <c r="AF47" s="750"/>
      <c r="AG47" s="750"/>
      <c r="AH47" s="750"/>
      <c r="AI47" s="750"/>
      <c r="AJ47" s="753"/>
      <c r="AK47" s="753"/>
    </row>
    <row r="48" spans="1:37" ht="2.1" customHeight="1">
      <c r="B48" s="745"/>
      <c r="C48" s="745"/>
      <c r="D48" s="745"/>
      <c r="E48" s="745"/>
      <c r="F48" s="745"/>
      <c r="G48" s="745"/>
      <c r="H48" s="745"/>
      <c r="I48" s="745"/>
      <c r="J48" s="745"/>
      <c r="K48" s="745"/>
      <c r="L48" s="745"/>
      <c r="M48" s="745"/>
      <c r="N48" s="745"/>
      <c r="O48" s="745"/>
      <c r="P48" s="745"/>
      <c r="Q48" s="745"/>
      <c r="R48" s="745"/>
      <c r="S48" s="745"/>
      <c r="T48" s="745"/>
      <c r="U48" s="745"/>
      <c r="V48" s="745"/>
      <c r="W48" s="745"/>
      <c r="X48" s="745"/>
      <c r="Y48" s="745"/>
      <c r="Z48" s="745"/>
      <c r="AA48" s="745"/>
      <c r="AB48" s="745"/>
      <c r="AC48" s="745"/>
      <c r="AD48" s="745"/>
      <c r="AE48" s="745"/>
      <c r="AF48" s="745"/>
      <c r="AG48" s="745"/>
      <c r="AH48" s="745"/>
      <c r="AI48" s="745"/>
    </row>
    <row r="49" spans="1:35">
      <c r="A49" s="745"/>
      <c r="C49" s="745"/>
      <c r="D49" s="745"/>
      <c r="E49" s="745"/>
      <c r="F49" s="745"/>
      <c r="G49" s="745"/>
      <c r="H49" s="745"/>
      <c r="I49" s="745"/>
      <c r="J49" s="745"/>
      <c r="K49" s="745"/>
      <c r="L49" s="745"/>
      <c r="M49" s="745"/>
      <c r="N49" s="745"/>
      <c r="O49" s="745"/>
      <c r="P49" s="745"/>
      <c r="Q49" s="745"/>
      <c r="R49" s="745"/>
      <c r="S49" s="745"/>
      <c r="T49" s="745"/>
      <c r="U49" s="745"/>
      <c r="V49" s="745"/>
      <c r="W49" s="745"/>
      <c r="X49" s="745"/>
      <c r="Y49" s="745"/>
      <c r="Z49" s="745"/>
      <c r="AA49" s="745"/>
      <c r="AB49" s="745"/>
      <c r="AC49" s="745"/>
      <c r="AD49" s="745"/>
      <c r="AE49" s="745"/>
      <c r="AF49" s="745"/>
      <c r="AH49" s="755"/>
      <c r="AI49" s="756" t="s">
        <v>366</v>
      </c>
    </row>
  </sheetData>
  <sheetProtection password="CA55" sheet="1" objects="1" scenarios="1"/>
  <phoneticPr fontId="9" type="noConversion"/>
  <pageMargins left="0.51181102362204722" right="0.75" top="0.51181102362204722" bottom="0.19685039370078741" header="0" footer="0"/>
  <pageSetup scale="95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AE36"/>
  <sheetViews>
    <sheetView showGridLines="0" workbookViewId="0">
      <selection sqref="A1:IV65536"/>
    </sheetView>
  </sheetViews>
  <sheetFormatPr baseColWidth="10" defaultColWidth="8.19921875" defaultRowHeight="8.25"/>
  <cols>
    <col min="1" max="1" width="18.19921875" style="759" customWidth="1"/>
    <col min="2" max="2" width="5.3984375" style="759" customWidth="1"/>
    <col min="3" max="3" width="5.796875" style="759" customWidth="1"/>
    <col min="4" max="4" width="0.3984375" style="759" customWidth="1"/>
    <col min="5" max="5" width="5.796875" style="759" hidden="1" customWidth="1"/>
    <col min="6" max="9" width="5.796875" style="759" customWidth="1"/>
    <col min="10" max="10" width="5.19921875" style="759" customWidth="1"/>
    <col min="11" max="11" width="4" style="759" customWidth="1"/>
    <col min="12" max="14" width="5.796875" style="759" customWidth="1"/>
    <col min="15" max="15" width="3.59765625" style="759" customWidth="1"/>
    <col min="16" max="16" width="5.796875" style="759" customWidth="1"/>
    <col min="17" max="17" width="5.19921875" style="759" customWidth="1"/>
    <col min="18" max="18" width="4.19921875" style="759" customWidth="1"/>
    <col min="19" max="19" width="5.796875" style="759" customWidth="1"/>
    <col min="20" max="20" width="4.59765625" style="759" customWidth="1"/>
    <col min="21" max="21" width="3.59765625" style="759" customWidth="1"/>
    <col min="22" max="22" width="5.796875" style="759" customWidth="1"/>
    <col min="23" max="23" width="4.3984375" style="759" customWidth="1"/>
    <col min="24" max="24" width="3.59765625" style="759" customWidth="1"/>
    <col min="25" max="27" width="5.796875" style="759" customWidth="1"/>
    <col min="28" max="28" width="3.59765625" style="759" customWidth="1"/>
    <col min="29" max="29" width="5.796875" style="759" customWidth="1"/>
    <col min="30" max="30" width="4" style="759" customWidth="1"/>
    <col min="31" max="31" width="9" style="759" customWidth="1"/>
    <col min="32" max="16384" width="8.19921875" style="759"/>
  </cols>
  <sheetData>
    <row r="1" spans="1:31" ht="10.5">
      <c r="A1" s="757" t="s">
        <v>298</v>
      </c>
      <c r="B1" s="758"/>
      <c r="C1" s="758"/>
      <c r="D1" s="758"/>
      <c r="E1" s="758"/>
      <c r="F1" s="758"/>
      <c r="G1" s="758"/>
      <c r="H1" s="758"/>
      <c r="I1" s="758"/>
      <c r="J1" s="758"/>
      <c r="K1" s="758"/>
      <c r="L1" s="758"/>
      <c r="M1" s="758"/>
      <c r="N1" s="758"/>
      <c r="O1" s="758"/>
      <c r="P1" s="758"/>
      <c r="Q1" s="758"/>
      <c r="R1" s="758"/>
      <c r="S1" s="758"/>
      <c r="T1" s="758"/>
      <c r="U1" s="758"/>
      <c r="V1" s="758"/>
      <c r="W1" s="758"/>
      <c r="X1" s="758"/>
      <c r="Y1" s="758"/>
      <c r="Z1" s="758"/>
      <c r="AA1" s="758"/>
    </row>
    <row r="2" spans="1:31" ht="6" customHeight="1">
      <c r="A2" s="758"/>
      <c r="B2" s="758"/>
      <c r="C2" s="758"/>
      <c r="D2" s="758"/>
      <c r="E2" s="758"/>
      <c r="F2" s="758"/>
      <c r="G2" s="758"/>
      <c r="H2" s="758"/>
      <c r="I2" s="758"/>
      <c r="J2" s="758"/>
      <c r="K2" s="758"/>
      <c r="L2" s="758"/>
      <c r="M2" s="758"/>
      <c r="N2" s="758"/>
      <c r="O2" s="758"/>
      <c r="P2" s="758"/>
      <c r="Q2" s="758"/>
      <c r="R2" s="758"/>
      <c r="S2" s="758"/>
      <c r="T2" s="758"/>
      <c r="U2" s="758"/>
      <c r="V2" s="758"/>
      <c r="W2" s="758"/>
      <c r="X2" s="758"/>
      <c r="Y2" s="758"/>
      <c r="Z2" s="758"/>
      <c r="AA2" s="758"/>
    </row>
    <row r="3" spans="1:31" ht="10.5">
      <c r="A3" s="757" t="s">
        <v>71</v>
      </c>
      <c r="B3" s="758"/>
      <c r="C3" s="758"/>
      <c r="D3" s="758"/>
      <c r="E3" s="758"/>
      <c r="F3" s="758"/>
      <c r="G3" s="758"/>
      <c r="H3" s="758"/>
      <c r="I3" s="758"/>
      <c r="J3" s="758"/>
      <c r="K3" s="758"/>
      <c r="L3" s="758"/>
      <c r="M3" s="758"/>
      <c r="N3" s="758"/>
      <c r="O3" s="758"/>
      <c r="P3" s="758"/>
      <c r="Q3" s="758"/>
      <c r="R3" s="758"/>
      <c r="S3" s="758"/>
      <c r="T3" s="758"/>
      <c r="U3" s="758"/>
      <c r="V3" s="758"/>
      <c r="W3" s="758"/>
      <c r="X3" s="758"/>
      <c r="Y3" s="758"/>
      <c r="Z3" s="758"/>
      <c r="AA3" s="758"/>
    </row>
    <row r="4" spans="1:31" ht="10.5">
      <c r="A4" s="757" t="s">
        <v>1527</v>
      </c>
      <c r="B4" s="758"/>
      <c r="C4" s="758"/>
      <c r="D4" s="758"/>
      <c r="E4" s="758"/>
      <c r="F4" s="758"/>
      <c r="G4" s="758"/>
      <c r="H4" s="758"/>
      <c r="I4" s="758"/>
      <c r="J4" s="758"/>
      <c r="K4" s="758"/>
      <c r="L4" s="758"/>
      <c r="M4" s="758"/>
      <c r="N4" s="758"/>
      <c r="O4" s="758"/>
      <c r="P4" s="758"/>
      <c r="Q4" s="758"/>
      <c r="R4" s="758"/>
      <c r="S4" s="758"/>
      <c r="T4" s="758"/>
      <c r="U4" s="758"/>
      <c r="V4" s="758"/>
      <c r="W4" s="758"/>
      <c r="X4" s="758"/>
      <c r="Y4" s="758"/>
      <c r="Z4" s="758"/>
      <c r="AA4" s="758"/>
    </row>
    <row r="5" spans="1:31" ht="10.5">
      <c r="A5" s="757" t="s">
        <v>72</v>
      </c>
      <c r="B5" s="760"/>
      <c r="C5" s="760"/>
      <c r="D5" s="760"/>
      <c r="E5" s="760"/>
      <c r="F5" s="760"/>
      <c r="G5" s="760"/>
      <c r="H5" s="760"/>
      <c r="I5" s="760"/>
      <c r="J5" s="760"/>
      <c r="K5" s="760"/>
      <c r="L5" s="760"/>
      <c r="M5" s="760"/>
      <c r="N5" s="760"/>
      <c r="O5" s="760"/>
      <c r="P5" s="760"/>
      <c r="Q5" s="760"/>
      <c r="R5" s="760"/>
      <c r="S5" s="760"/>
      <c r="T5" s="760"/>
      <c r="U5" s="760"/>
      <c r="V5" s="760"/>
      <c r="W5" s="760"/>
      <c r="X5" s="760"/>
      <c r="Y5" s="760"/>
      <c r="Z5" s="760"/>
      <c r="AA5" s="760"/>
    </row>
    <row r="6" spans="1:31" ht="9" customHeight="1"/>
    <row r="7" spans="1:31">
      <c r="A7" s="761"/>
      <c r="B7" s="762" t="s">
        <v>383</v>
      </c>
      <c r="C7" s="763" t="s">
        <v>1517</v>
      </c>
      <c r="D7" s="764"/>
      <c r="E7" s="764"/>
      <c r="F7" s="765"/>
      <c r="G7" s="766"/>
      <c r="H7" s="764"/>
      <c r="I7" s="764"/>
      <c r="J7" s="767" t="s">
        <v>73</v>
      </c>
      <c r="K7" s="764"/>
      <c r="L7" s="764"/>
      <c r="M7" s="768"/>
      <c r="N7" s="768"/>
      <c r="O7" s="768"/>
      <c r="P7" s="764"/>
      <c r="Q7" s="764"/>
      <c r="R7" s="765"/>
      <c r="S7" s="764"/>
      <c r="T7" s="764"/>
      <c r="U7" s="764"/>
      <c r="V7" s="764"/>
      <c r="W7" s="764"/>
      <c r="X7" s="764"/>
      <c r="Y7" s="764"/>
      <c r="Z7" s="767" t="s">
        <v>319</v>
      </c>
      <c r="AA7" s="764"/>
      <c r="AB7" s="769"/>
      <c r="AC7" s="769"/>
      <c r="AD7" s="769"/>
      <c r="AE7" s="770"/>
    </row>
    <row r="8" spans="1:31">
      <c r="A8" s="771" t="s">
        <v>1347</v>
      </c>
      <c r="B8" s="772" t="s">
        <v>1348</v>
      </c>
      <c r="C8" s="771" t="s">
        <v>1349</v>
      </c>
      <c r="D8" s="773"/>
      <c r="E8" s="773"/>
      <c r="F8" s="774" t="s">
        <v>1349</v>
      </c>
      <c r="G8" s="771" t="s">
        <v>1350</v>
      </c>
      <c r="H8" s="771" t="s">
        <v>1350</v>
      </c>
      <c r="I8" s="771" t="s">
        <v>1350</v>
      </c>
      <c r="J8" s="771" t="s">
        <v>1349</v>
      </c>
      <c r="K8" s="775"/>
      <c r="L8" s="771" t="s">
        <v>74</v>
      </c>
      <c r="M8" s="771" t="s">
        <v>1352</v>
      </c>
      <c r="N8" s="771" t="s">
        <v>75</v>
      </c>
      <c r="O8" s="773"/>
      <c r="P8" s="774" t="s">
        <v>76</v>
      </c>
      <c r="Q8" s="776" t="s">
        <v>77</v>
      </c>
      <c r="R8" s="773"/>
      <c r="S8" s="774" t="s">
        <v>78</v>
      </c>
      <c r="T8" s="776" t="s">
        <v>1520</v>
      </c>
      <c r="U8" s="773"/>
      <c r="V8" s="774" t="s">
        <v>79</v>
      </c>
      <c r="W8" s="776" t="s">
        <v>79</v>
      </c>
      <c r="X8" s="773"/>
      <c r="Y8" s="774" t="s">
        <v>1358</v>
      </c>
      <c r="Z8" s="774" t="s">
        <v>80</v>
      </c>
      <c r="AA8" s="776" t="s">
        <v>1360</v>
      </c>
      <c r="AB8" s="777"/>
      <c r="AC8" s="776" t="s">
        <v>1361</v>
      </c>
      <c r="AD8" s="773"/>
      <c r="AE8" s="772" t="s">
        <v>1362</v>
      </c>
    </row>
    <row r="9" spans="1:31">
      <c r="A9" s="778"/>
      <c r="B9" s="772" t="s">
        <v>1363</v>
      </c>
      <c r="C9" s="771" t="s">
        <v>1364</v>
      </c>
      <c r="D9" s="773"/>
      <c r="E9" s="773"/>
      <c r="F9" s="774" t="s">
        <v>1365</v>
      </c>
      <c r="G9" s="771" t="s">
        <v>1366</v>
      </c>
      <c r="H9" s="771" t="s">
        <v>1367</v>
      </c>
      <c r="I9" s="771" t="s">
        <v>81</v>
      </c>
      <c r="J9" s="771" t="s">
        <v>1365</v>
      </c>
      <c r="K9" s="775"/>
      <c r="L9" s="771" t="s">
        <v>1369</v>
      </c>
      <c r="M9" s="771" t="s">
        <v>1370</v>
      </c>
      <c r="N9" s="771" t="s">
        <v>1371</v>
      </c>
      <c r="O9" s="773"/>
      <c r="P9" s="774" t="s">
        <v>1358</v>
      </c>
      <c r="Q9" s="776" t="s">
        <v>1373</v>
      </c>
      <c r="R9" s="773"/>
      <c r="S9" s="774" t="s">
        <v>82</v>
      </c>
      <c r="T9" s="776" t="s">
        <v>1523</v>
      </c>
      <c r="U9" s="773"/>
      <c r="V9" s="774" t="s">
        <v>1375</v>
      </c>
      <c r="W9" s="776" t="s">
        <v>83</v>
      </c>
      <c r="X9" s="773"/>
      <c r="Y9" s="774" t="s">
        <v>1524</v>
      </c>
      <c r="Z9" s="774" t="s">
        <v>1525</v>
      </c>
      <c r="AA9" s="776" t="s">
        <v>1379</v>
      </c>
      <c r="AB9" s="777"/>
      <c r="AC9" s="776" t="s">
        <v>1380</v>
      </c>
      <c r="AD9" s="773"/>
      <c r="AE9" s="772" t="s">
        <v>1381</v>
      </c>
    </row>
    <row r="10" spans="1:31" ht="9.9499999999999993" customHeight="1">
      <c r="A10" s="779"/>
      <c r="B10" s="780"/>
      <c r="C10" s="781" t="s">
        <v>1382</v>
      </c>
      <c r="D10" s="782" t="s">
        <v>34</v>
      </c>
      <c r="E10" s="783"/>
      <c r="F10" s="782" t="s">
        <v>34</v>
      </c>
      <c r="G10" s="784" t="s">
        <v>34</v>
      </c>
      <c r="H10" s="781" t="s">
        <v>1382</v>
      </c>
      <c r="I10" s="781" t="s">
        <v>84</v>
      </c>
      <c r="J10" s="781" t="s">
        <v>84</v>
      </c>
      <c r="K10" s="785" t="s">
        <v>34</v>
      </c>
      <c r="L10" s="781" t="s">
        <v>1382</v>
      </c>
      <c r="M10" s="781" t="s">
        <v>1382</v>
      </c>
      <c r="N10" s="781" t="s">
        <v>84</v>
      </c>
      <c r="O10" s="782" t="s">
        <v>34</v>
      </c>
      <c r="P10" s="782" t="s">
        <v>85</v>
      </c>
      <c r="Q10" s="785" t="s">
        <v>85</v>
      </c>
      <c r="R10" s="782" t="s">
        <v>34</v>
      </c>
      <c r="S10" s="782" t="s">
        <v>1382</v>
      </c>
      <c r="T10" s="785" t="s">
        <v>85</v>
      </c>
      <c r="U10" s="782" t="s">
        <v>34</v>
      </c>
      <c r="V10" s="782" t="s">
        <v>85</v>
      </c>
      <c r="W10" s="785" t="s">
        <v>85</v>
      </c>
      <c r="X10" s="782" t="s">
        <v>34</v>
      </c>
      <c r="Y10" s="782" t="s">
        <v>1382</v>
      </c>
      <c r="Z10" s="782" t="s">
        <v>1382</v>
      </c>
      <c r="AA10" s="785" t="s">
        <v>1382</v>
      </c>
      <c r="AB10" s="782" t="s">
        <v>34</v>
      </c>
      <c r="AC10" s="785" t="s">
        <v>84</v>
      </c>
      <c r="AD10" s="782" t="s">
        <v>34</v>
      </c>
      <c r="AE10" s="784" t="s">
        <v>84</v>
      </c>
    </row>
    <row r="11" spans="1:31">
      <c r="A11" s="786"/>
      <c r="B11" s="787"/>
      <c r="C11" s="786"/>
      <c r="D11" s="788"/>
      <c r="E11" s="788"/>
      <c r="F11" s="788"/>
      <c r="G11" s="789"/>
      <c r="H11" s="789"/>
      <c r="I11" s="789"/>
      <c r="J11" s="786"/>
      <c r="K11" s="788"/>
      <c r="L11" s="788"/>
      <c r="M11" s="788"/>
      <c r="N11" s="760"/>
      <c r="O11" s="788"/>
      <c r="P11" s="790" t="s">
        <v>86</v>
      </c>
      <c r="Q11" s="760"/>
      <c r="R11" s="788"/>
      <c r="S11" s="790" t="s">
        <v>86</v>
      </c>
      <c r="T11" s="760"/>
      <c r="U11" s="788"/>
      <c r="V11" s="788"/>
      <c r="W11" s="760"/>
      <c r="X11" s="788"/>
      <c r="Y11" s="788"/>
      <c r="Z11" s="788"/>
      <c r="AA11" s="760"/>
      <c r="AB11" s="789"/>
      <c r="AD11" s="789"/>
      <c r="AE11" s="788"/>
    </row>
    <row r="12" spans="1:31" ht="15" customHeight="1">
      <c r="A12" s="791" t="s">
        <v>307</v>
      </c>
      <c r="B12" s="792">
        <f>SUM(C12:AE12)</f>
        <v>162</v>
      </c>
      <c r="C12" s="793">
        <f>SUM(C14+D14)</f>
        <v>1</v>
      </c>
      <c r="D12" s="794"/>
      <c r="E12" s="794"/>
      <c r="F12" s="794"/>
      <c r="G12" s="795">
        <f>SUM(G14)</f>
        <v>2</v>
      </c>
      <c r="H12" s="795">
        <f>SUM(H14)</f>
        <v>25</v>
      </c>
      <c r="I12" s="795">
        <f>SUM(I14)</f>
        <v>4</v>
      </c>
      <c r="J12" s="793">
        <f>SUM(J14+K14)</f>
        <v>3</v>
      </c>
      <c r="K12" s="794"/>
      <c r="L12" s="796">
        <f>SUM(L14)</f>
        <v>14</v>
      </c>
      <c r="M12" s="796">
        <f>SUM(M14)</f>
        <v>44</v>
      </c>
      <c r="N12" s="797">
        <f>SUM(N14+O14)</f>
        <v>7</v>
      </c>
      <c r="O12" s="794"/>
      <c r="P12" s="794"/>
      <c r="Q12" s="797">
        <f>SUM(Q14+R14)</f>
        <v>13</v>
      </c>
      <c r="R12" s="794"/>
      <c r="S12" s="794"/>
      <c r="T12" s="797">
        <f>SUM(T14:U14)</f>
        <v>4</v>
      </c>
      <c r="U12" s="794"/>
      <c r="V12" s="796">
        <f>SUM(V14)</f>
        <v>5</v>
      </c>
      <c r="W12" s="797">
        <f>SUM(W14+X14)</f>
        <v>2</v>
      </c>
      <c r="X12" s="794"/>
      <c r="Y12" s="796">
        <f>SUM(Y14)</f>
        <v>27</v>
      </c>
      <c r="Z12" s="796">
        <f>SUM(Z14)</f>
        <v>1</v>
      </c>
      <c r="AA12" s="797">
        <f>SUM(AA14+AB14)</f>
        <v>3</v>
      </c>
      <c r="AB12" s="794"/>
      <c r="AC12" s="797">
        <f>SUM(AC14+AD14)</f>
        <v>4</v>
      </c>
      <c r="AD12" s="794"/>
      <c r="AE12" s="796">
        <f>SUM(AE14)</f>
        <v>3</v>
      </c>
    </row>
    <row r="13" spans="1:31">
      <c r="A13" s="786"/>
      <c r="B13" s="787"/>
      <c r="C13" s="786"/>
      <c r="D13" s="788"/>
      <c r="E13" s="788"/>
      <c r="F13" s="788"/>
      <c r="G13" s="787"/>
      <c r="H13" s="787"/>
      <c r="I13" s="787"/>
      <c r="J13" s="786"/>
      <c r="K13" s="788"/>
      <c r="L13" s="788"/>
      <c r="M13" s="788"/>
      <c r="N13" s="760"/>
      <c r="O13" s="794"/>
      <c r="P13" s="788"/>
      <c r="Q13" s="760"/>
      <c r="R13" s="788"/>
      <c r="S13" s="788"/>
      <c r="T13" s="760"/>
      <c r="U13" s="788"/>
      <c r="V13" s="788"/>
      <c r="W13" s="760"/>
      <c r="X13" s="788"/>
      <c r="Y13" s="788"/>
      <c r="Z13" s="788"/>
      <c r="AA13" s="798"/>
      <c r="AB13" s="789"/>
      <c r="AD13" s="789"/>
      <c r="AE13" s="794"/>
    </row>
    <row r="14" spans="1:31" ht="11.1" customHeight="1">
      <c r="A14" s="799" t="s">
        <v>1385</v>
      </c>
      <c r="B14" s="800"/>
      <c r="C14" s="801">
        <f>SUM(C18:C37)</f>
        <v>1</v>
      </c>
      <c r="D14" s="788"/>
      <c r="E14" s="788"/>
      <c r="F14" s="788"/>
      <c r="G14" s="802">
        <f>SUM(G18:G37)</f>
        <v>2</v>
      </c>
      <c r="H14" s="802">
        <f>SUM(H17:H37)</f>
        <v>25</v>
      </c>
      <c r="I14" s="802">
        <f>SUM(I18:I37)</f>
        <v>4</v>
      </c>
      <c r="J14" s="801">
        <f>SUM(J18:J37)</f>
        <v>2</v>
      </c>
      <c r="K14" s="803">
        <f>SUM(K18:K37)</f>
        <v>1</v>
      </c>
      <c r="L14" s="803">
        <f>SUM(L16:L37)</f>
        <v>14</v>
      </c>
      <c r="M14" s="803">
        <f>SUM(M18:M37)</f>
        <v>44</v>
      </c>
      <c r="N14" s="804">
        <f>SUM(N16:N37)</f>
        <v>2</v>
      </c>
      <c r="O14" s="803">
        <f>SUM(O18:O37)</f>
        <v>5</v>
      </c>
      <c r="P14" s="788"/>
      <c r="Q14" s="804">
        <f>SUM(Q16:Q37)</f>
        <v>6</v>
      </c>
      <c r="R14" s="803">
        <f>SUM(R16:R37)</f>
        <v>7</v>
      </c>
      <c r="S14" s="788"/>
      <c r="T14" s="804">
        <f t="shared" ref="T14:AE14" si="0">SUM(T18:T37)</f>
        <v>1</v>
      </c>
      <c r="U14" s="803">
        <f t="shared" si="0"/>
        <v>3</v>
      </c>
      <c r="V14" s="803">
        <f t="shared" si="0"/>
        <v>5</v>
      </c>
      <c r="W14" s="804">
        <f t="shared" si="0"/>
        <v>1</v>
      </c>
      <c r="X14" s="803">
        <f t="shared" si="0"/>
        <v>1</v>
      </c>
      <c r="Y14" s="803">
        <f t="shared" si="0"/>
        <v>27</v>
      </c>
      <c r="Z14" s="803">
        <f t="shared" si="0"/>
        <v>1</v>
      </c>
      <c r="AA14" s="804">
        <f t="shared" si="0"/>
        <v>1</v>
      </c>
      <c r="AB14" s="805">
        <f t="shared" si="0"/>
        <v>2</v>
      </c>
      <c r="AC14" s="806">
        <f t="shared" si="0"/>
        <v>2</v>
      </c>
      <c r="AD14" s="805">
        <f t="shared" si="0"/>
        <v>2</v>
      </c>
      <c r="AE14" s="803">
        <f t="shared" si="0"/>
        <v>3</v>
      </c>
    </row>
    <row r="15" spans="1:31" ht="8.1" customHeight="1">
      <c r="A15" s="807"/>
      <c r="B15" s="808"/>
      <c r="C15" s="807"/>
      <c r="D15" s="789"/>
      <c r="E15" s="789"/>
      <c r="F15" s="789"/>
      <c r="G15" s="808"/>
      <c r="H15" s="808"/>
      <c r="I15" s="808"/>
      <c r="J15" s="807"/>
      <c r="K15" s="789"/>
      <c r="L15" s="789"/>
      <c r="M15" s="789"/>
      <c r="O15" s="789"/>
      <c r="P15" s="789"/>
      <c r="R15" s="789"/>
      <c r="S15" s="789"/>
      <c r="U15" s="789"/>
      <c r="V15" s="789"/>
      <c r="X15" s="789"/>
      <c r="Y15" s="789"/>
      <c r="Z15" s="789"/>
      <c r="AB15" s="809"/>
      <c r="AC15" s="810"/>
      <c r="AD15" s="809"/>
      <c r="AE15" s="809"/>
    </row>
    <row r="16" spans="1:31" ht="11.1" customHeight="1">
      <c r="A16" s="811" t="s">
        <v>87</v>
      </c>
      <c r="B16" s="812">
        <f>SUM(C16:AD16)</f>
        <v>2</v>
      </c>
      <c r="C16" s="813"/>
      <c r="D16" s="814"/>
      <c r="E16" s="814"/>
      <c r="F16" s="814"/>
      <c r="G16" s="815"/>
      <c r="H16" s="815"/>
      <c r="I16" s="815"/>
      <c r="J16" s="815"/>
      <c r="K16" s="815"/>
      <c r="L16" s="812">
        <v>1</v>
      </c>
      <c r="M16" s="815"/>
      <c r="N16" s="812">
        <v>1</v>
      </c>
      <c r="O16" s="815"/>
      <c r="P16" s="815"/>
      <c r="Q16" s="815"/>
      <c r="R16" s="815"/>
      <c r="S16" s="815"/>
      <c r="T16" s="815"/>
      <c r="U16" s="815"/>
      <c r="V16" s="815"/>
      <c r="W16" s="815"/>
      <c r="X16" s="815"/>
      <c r="Y16" s="815"/>
      <c r="Z16" s="815"/>
      <c r="AA16" s="815"/>
      <c r="AB16" s="809"/>
      <c r="AC16" s="809"/>
      <c r="AD16" s="809"/>
      <c r="AE16" s="809"/>
    </row>
    <row r="17" spans="1:31" ht="11.1" customHeight="1">
      <c r="A17" s="811" t="s">
        <v>88</v>
      </c>
      <c r="B17" s="812">
        <f>SUM(C17:AD17)</f>
        <v>2</v>
      </c>
      <c r="C17" s="813"/>
      <c r="D17" s="814"/>
      <c r="E17" s="814"/>
      <c r="F17" s="814"/>
      <c r="G17" s="815"/>
      <c r="H17" s="812">
        <v>1</v>
      </c>
      <c r="I17" s="815"/>
      <c r="J17" s="815"/>
      <c r="K17" s="815"/>
      <c r="L17" s="812">
        <v>1</v>
      </c>
      <c r="M17" s="815"/>
      <c r="N17" s="815"/>
      <c r="O17" s="815"/>
      <c r="P17" s="815"/>
      <c r="Q17" s="815"/>
      <c r="R17" s="815"/>
      <c r="S17" s="815"/>
      <c r="T17" s="815"/>
      <c r="U17" s="815"/>
      <c r="V17" s="815"/>
      <c r="W17" s="815"/>
      <c r="X17" s="815"/>
      <c r="Y17" s="815"/>
      <c r="Z17" s="815"/>
      <c r="AA17" s="815"/>
      <c r="AB17" s="809"/>
      <c r="AC17" s="809"/>
      <c r="AD17" s="809"/>
      <c r="AE17" s="809"/>
    </row>
    <row r="18" spans="1:31" ht="11.1" customHeight="1">
      <c r="A18" s="811" t="s">
        <v>89</v>
      </c>
      <c r="B18" s="815"/>
      <c r="C18" s="813"/>
      <c r="D18" s="814"/>
      <c r="E18" s="814"/>
      <c r="F18" s="814"/>
      <c r="G18" s="815"/>
      <c r="H18" s="815"/>
      <c r="I18" s="815"/>
      <c r="J18" s="815"/>
      <c r="K18" s="815"/>
      <c r="L18" s="815"/>
      <c r="M18" s="815"/>
      <c r="N18" s="815"/>
      <c r="O18" s="815"/>
      <c r="P18" s="815"/>
      <c r="Q18" s="815"/>
      <c r="R18" s="815"/>
      <c r="S18" s="815"/>
      <c r="T18" s="815"/>
      <c r="U18" s="815"/>
      <c r="V18" s="815"/>
      <c r="W18" s="815"/>
      <c r="X18" s="815"/>
      <c r="Y18" s="815"/>
      <c r="Z18" s="815"/>
      <c r="AA18" s="815"/>
      <c r="AB18" s="809"/>
      <c r="AC18" s="809"/>
      <c r="AD18" s="809"/>
      <c r="AE18" s="809"/>
    </row>
    <row r="19" spans="1:31" ht="11.1" customHeight="1">
      <c r="A19" s="811" t="s">
        <v>90</v>
      </c>
      <c r="B19" s="812">
        <f>SUM(C19:AD19)</f>
        <v>11</v>
      </c>
      <c r="C19" s="813"/>
      <c r="D19" s="814"/>
      <c r="E19" s="814"/>
      <c r="F19" s="814"/>
      <c r="G19" s="815"/>
      <c r="H19" s="812">
        <v>3</v>
      </c>
      <c r="I19" s="815"/>
      <c r="J19" s="815"/>
      <c r="K19" s="812">
        <v>1</v>
      </c>
      <c r="L19" s="815"/>
      <c r="M19" s="815"/>
      <c r="N19" s="815"/>
      <c r="O19" s="815"/>
      <c r="P19" s="815"/>
      <c r="Q19" s="815"/>
      <c r="R19" s="815"/>
      <c r="S19" s="815"/>
      <c r="T19" s="815"/>
      <c r="U19" s="815"/>
      <c r="V19" s="815"/>
      <c r="W19" s="815"/>
      <c r="X19" s="812">
        <v>1</v>
      </c>
      <c r="Y19" s="812">
        <v>3</v>
      </c>
      <c r="Z19" s="812">
        <v>1</v>
      </c>
      <c r="AA19" s="815"/>
      <c r="AB19" s="809"/>
      <c r="AC19" s="809"/>
      <c r="AD19" s="816">
        <v>2</v>
      </c>
      <c r="AE19" s="809"/>
    </row>
    <row r="20" spans="1:31" ht="11.1" customHeight="1">
      <c r="A20" s="811" t="s">
        <v>91</v>
      </c>
      <c r="B20" s="812">
        <f>SUM(C20:AD20)</f>
        <v>1</v>
      </c>
      <c r="C20" s="813"/>
      <c r="D20" s="814"/>
      <c r="E20" s="814"/>
      <c r="F20" s="814"/>
      <c r="G20" s="815"/>
      <c r="H20" s="812">
        <v>1</v>
      </c>
      <c r="I20" s="815"/>
      <c r="J20" s="815"/>
      <c r="K20" s="815"/>
      <c r="L20" s="815"/>
      <c r="M20" s="815"/>
      <c r="N20" s="815"/>
      <c r="O20" s="815"/>
      <c r="P20" s="815"/>
      <c r="Q20" s="815"/>
      <c r="R20" s="815"/>
      <c r="S20" s="815"/>
      <c r="T20" s="815"/>
      <c r="U20" s="815"/>
      <c r="V20" s="815"/>
      <c r="W20" s="815"/>
      <c r="X20" s="815"/>
      <c r="Y20" s="815"/>
      <c r="Z20" s="815"/>
      <c r="AA20" s="815"/>
      <c r="AB20" s="809"/>
      <c r="AC20" s="809"/>
      <c r="AD20" s="809"/>
      <c r="AE20" s="809"/>
    </row>
    <row r="21" spans="1:31" ht="11.1" customHeight="1">
      <c r="A21" s="811" t="s">
        <v>92</v>
      </c>
      <c r="B21" s="815"/>
      <c r="C21" s="813"/>
      <c r="D21" s="814"/>
      <c r="E21" s="814"/>
      <c r="F21" s="814"/>
      <c r="G21" s="815"/>
      <c r="H21" s="815"/>
      <c r="I21" s="815"/>
      <c r="J21" s="815"/>
      <c r="K21" s="815"/>
      <c r="L21" s="815"/>
      <c r="M21" s="815"/>
      <c r="N21" s="815"/>
      <c r="O21" s="815"/>
      <c r="P21" s="815"/>
      <c r="Q21" s="815"/>
      <c r="R21" s="815"/>
      <c r="S21" s="815"/>
      <c r="T21" s="815"/>
      <c r="U21" s="815"/>
      <c r="V21" s="815"/>
      <c r="W21" s="815"/>
      <c r="X21" s="815"/>
      <c r="Y21" s="815"/>
      <c r="Z21" s="815"/>
      <c r="AA21" s="815"/>
      <c r="AB21" s="809"/>
      <c r="AC21" s="809"/>
      <c r="AD21" s="809"/>
      <c r="AE21" s="809"/>
    </row>
    <row r="22" spans="1:31" ht="11.1" customHeight="1">
      <c r="A22" s="811" t="s">
        <v>93</v>
      </c>
      <c r="B22" s="815"/>
      <c r="C22" s="813"/>
      <c r="D22" s="814"/>
      <c r="E22" s="814"/>
      <c r="F22" s="814"/>
      <c r="G22" s="815"/>
      <c r="H22" s="815"/>
      <c r="I22" s="815"/>
      <c r="J22" s="815"/>
      <c r="K22" s="815"/>
      <c r="L22" s="815"/>
      <c r="M22" s="815"/>
      <c r="N22" s="815"/>
      <c r="O22" s="815"/>
      <c r="P22" s="815"/>
      <c r="Q22" s="815"/>
      <c r="R22" s="815"/>
      <c r="S22" s="815"/>
      <c r="T22" s="815"/>
      <c r="U22" s="815"/>
      <c r="V22" s="815"/>
      <c r="W22" s="815"/>
      <c r="X22" s="815"/>
      <c r="Y22" s="815"/>
      <c r="Z22" s="815"/>
      <c r="AA22" s="815"/>
      <c r="AB22" s="809"/>
      <c r="AC22" s="809"/>
      <c r="AD22" s="809"/>
      <c r="AE22" s="809"/>
    </row>
    <row r="23" spans="1:31" ht="11.1" customHeight="1">
      <c r="A23" s="811" t="s">
        <v>94</v>
      </c>
      <c r="B23" s="812">
        <f>SUM(C23:AD23)</f>
        <v>1</v>
      </c>
      <c r="C23" s="813"/>
      <c r="D23" s="814"/>
      <c r="E23" s="814"/>
      <c r="F23" s="814"/>
      <c r="G23" s="815"/>
      <c r="H23" s="815"/>
      <c r="I23" s="815"/>
      <c r="J23" s="815"/>
      <c r="K23" s="815"/>
      <c r="L23" s="815"/>
      <c r="M23" s="815"/>
      <c r="N23" s="815"/>
      <c r="O23" s="815"/>
      <c r="P23" s="815"/>
      <c r="Q23" s="815"/>
      <c r="R23" s="815"/>
      <c r="S23" s="815"/>
      <c r="T23" s="815"/>
      <c r="U23" s="815"/>
      <c r="V23" s="815"/>
      <c r="W23" s="815"/>
      <c r="X23" s="815"/>
      <c r="Y23" s="812">
        <v>1</v>
      </c>
      <c r="Z23" s="815"/>
      <c r="AA23" s="815"/>
      <c r="AB23" s="809"/>
      <c r="AC23" s="809"/>
      <c r="AD23" s="809"/>
      <c r="AE23" s="809"/>
    </row>
    <row r="24" spans="1:31" ht="11.1" customHeight="1">
      <c r="A24" s="811" t="s">
        <v>95</v>
      </c>
      <c r="B24" s="812">
        <f>SUM(C24:AD24)</f>
        <v>1</v>
      </c>
      <c r="C24" s="813"/>
      <c r="D24" s="814"/>
      <c r="E24" s="814"/>
      <c r="F24" s="814"/>
      <c r="G24" s="815"/>
      <c r="H24" s="812">
        <v>1</v>
      </c>
      <c r="I24" s="815"/>
      <c r="J24" s="815"/>
      <c r="K24" s="815"/>
      <c r="L24" s="815"/>
      <c r="M24" s="815"/>
      <c r="N24" s="815"/>
      <c r="O24" s="815"/>
      <c r="P24" s="815"/>
      <c r="Q24" s="815"/>
      <c r="R24" s="815"/>
      <c r="S24" s="815"/>
      <c r="T24" s="815"/>
      <c r="U24" s="815"/>
      <c r="V24" s="815"/>
      <c r="W24" s="815"/>
      <c r="X24" s="815"/>
      <c r="Y24" s="815"/>
      <c r="Z24" s="815"/>
      <c r="AA24" s="815"/>
      <c r="AB24" s="809"/>
      <c r="AC24" s="809"/>
      <c r="AD24" s="809"/>
      <c r="AE24" s="809"/>
    </row>
    <row r="25" spans="1:31" ht="11.1" customHeight="1">
      <c r="A25" s="811" t="s">
        <v>96</v>
      </c>
      <c r="B25" s="815"/>
      <c r="C25" s="813"/>
      <c r="D25" s="814"/>
      <c r="E25" s="814"/>
      <c r="F25" s="814"/>
      <c r="G25" s="815"/>
      <c r="H25" s="815"/>
      <c r="I25" s="815"/>
      <c r="J25" s="815"/>
      <c r="K25" s="815"/>
      <c r="L25" s="815"/>
      <c r="M25" s="815"/>
      <c r="N25" s="815"/>
      <c r="O25" s="815"/>
      <c r="P25" s="815"/>
      <c r="Q25" s="815"/>
      <c r="R25" s="815"/>
      <c r="S25" s="815"/>
      <c r="T25" s="815"/>
      <c r="U25" s="815"/>
      <c r="V25" s="815"/>
      <c r="W25" s="815"/>
      <c r="X25" s="815"/>
      <c r="Y25" s="815"/>
      <c r="Z25" s="815"/>
      <c r="AA25" s="815"/>
      <c r="AB25" s="809"/>
      <c r="AC25" s="809"/>
      <c r="AD25" s="809"/>
      <c r="AE25" s="809"/>
    </row>
    <row r="26" spans="1:31" ht="11.1" customHeight="1">
      <c r="A26" s="811" t="s">
        <v>97</v>
      </c>
      <c r="B26" s="812">
        <f t="shared" ref="B26:B31" si="1">SUM(C26:AD26)</f>
        <v>3</v>
      </c>
      <c r="C26" s="813"/>
      <c r="D26" s="814"/>
      <c r="E26" s="814"/>
      <c r="F26" s="814"/>
      <c r="G26" s="815"/>
      <c r="H26" s="815"/>
      <c r="I26" s="815"/>
      <c r="J26" s="815"/>
      <c r="K26" s="815"/>
      <c r="L26" s="812">
        <v>2</v>
      </c>
      <c r="M26" s="815"/>
      <c r="N26" s="815"/>
      <c r="O26" s="815"/>
      <c r="P26" s="815"/>
      <c r="Q26" s="815"/>
      <c r="R26" s="815"/>
      <c r="S26" s="815"/>
      <c r="T26" s="815"/>
      <c r="U26" s="815"/>
      <c r="V26" s="815"/>
      <c r="W26" s="815"/>
      <c r="X26" s="815"/>
      <c r="Y26" s="812">
        <v>1</v>
      </c>
      <c r="Z26" s="815"/>
      <c r="AA26" s="815"/>
      <c r="AB26" s="809"/>
      <c r="AC26" s="809"/>
      <c r="AD26" s="809"/>
      <c r="AE26" s="809"/>
    </row>
    <row r="27" spans="1:31" ht="11.1" customHeight="1">
      <c r="A27" s="811" t="s">
        <v>98</v>
      </c>
      <c r="B27" s="812">
        <f t="shared" si="1"/>
        <v>2</v>
      </c>
      <c r="C27" s="813"/>
      <c r="D27" s="814"/>
      <c r="E27" s="814"/>
      <c r="F27" s="814"/>
      <c r="G27" s="815"/>
      <c r="H27" s="812">
        <v>1</v>
      </c>
      <c r="I27" s="815"/>
      <c r="J27" s="815"/>
      <c r="K27" s="815"/>
      <c r="L27" s="812">
        <v>1</v>
      </c>
      <c r="M27" s="815"/>
      <c r="N27" s="815"/>
      <c r="O27" s="815"/>
      <c r="P27" s="815"/>
      <c r="Q27" s="815"/>
      <c r="R27" s="815"/>
      <c r="S27" s="815"/>
      <c r="T27" s="815"/>
      <c r="U27" s="815"/>
      <c r="V27" s="815"/>
      <c r="W27" s="815"/>
      <c r="X27" s="815"/>
      <c r="Y27" s="815"/>
      <c r="Z27" s="815"/>
      <c r="AA27" s="815"/>
      <c r="AB27" s="809"/>
      <c r="AC27" s="809"/>
      <c r="AD27" s="809"/>
      <c r="AE27" s="809"/>
    </row>
    <row r="28" spans="1:31" ht="11.1" customHeight="1">
      <c r="A28" s="811" t="s">
        <v>99</v>
      </c>
      <c r="B28" s="812">
        <f t="shared" si="1"/>
        <v>11</v>
      </c>
      <c r="C28" s="813"/>
      <c r="D28" s="814"/>
      <c r="E28" s="814"/>
      <c r="F28" s="814"/>
      <c r="G28" s="815"/>
      <c r="H28" s="812">
        <v>2</v>
      </c>
      <c r="I28" s="815"/>
      <c r="J28" s="815"/>
      <c r="K28" s="815"/>
      <c r="L28" s="812">
        <v>1</v>
      </c>
      <c r="M28" s="815"/>
      <c r="N28" s="815"/>
      <c r="O28" s="815"/>
      <c r="P28" s="815"/>
      <c r="Q28" s="815"/>
      <c r="R28" s="815"/>
      <c r="S28" s="815"/>
      <c r="T28" s="815"/>
      <c r="U28" s="815"/>
      <c r="V28" s="812">
        <v>1</v>
      </c>
      <c r="W28" s="815"/>
      <c r="X28" s="815"/>
      <c r="Y28" s="812">
        <v>7</v>
      </c>
      <c r="Z28" s="815"/>
      <c r="AA28" s="815"/>
      <c r="AB28" s="809"/>
      <c r="AC28" s="809"/>
      <c r="AD28" s="809"/>
      <c r="AE28" s="809"/>
    </row>
    <row r="29" spans="1:31" ht="11.1" customHeight="1">
      <c r="A29" s="811" t="s">
        <v>63</v>
      </c>
      <c r="B29" s="812">
        <f t="shared" si="1"/>
        <v>9</v>
      </c>
      <c r="C29" s="813"/>
      <c r="D29" s="814"/>
      <c r="E29" s="814"/>
      <c r="F29" s="814"/>
      <c r="G29" s="815"/>
      <c r="H29" s="812">
        <v>9</v>
      </c>
      <c r="I29" s="815"/>
      <c r="J29" s="815"/>
      <c r="K29" s="815"/>
      <c r="L29" s="815"/>
      <c r="M29" s="815"/>
      <c r="N29" s="815"/>
      <c r="O29" s="815"/>
      <c r="P29" s="815"/>
      <c r="Q29" s="815"/>
      <c r="R29" s="815"/>
      <c r="S29" s="815"/>
      <c r="T29" s="815"/>
      <c r="U29" s="815"/>
      <c r="V29" s="815"/>
      <c r="W29" s="815"/>
      <c r="X29" s="815"/>
      <c r="Y29" s="815"/>
      <c r="Z29" s="815"/>
      <c r="AA29" s="815"/>
      <c r="AB29" s="809"/>
      <c r="AC29" s="809"/>
      <c r="AD29" s="809"/>
      <c r="AE29" s="809"/>
    </row>
    <row r="30" spans="1:31" ht="11.1" customHeight="1">
      <c r="A30" s="811" t="s">
        <v>100</v>
      </c>
      <c r="B30" s="812">
        <f t="shared" si="1"/>
        <v>1</v>
      </c>
      <c r="C30" s="813"/>
      <c r="D30" s="814"/>
      <c r="E30" s="814"/>
      <c r="F30" s="814"/>
      <c r="G30" s="815"/>
      <c r="H30" s="812">
        <v>1</v>
      </c>
      <c r="I30" s="815"/>
      <c r="J30" s="815"/>
      <c r="K30" s="815"/>
      <c r="L30" s="815"/>
      <c r="M30" s="815"/>
      <c r="N30" s="815"/>
      <c r="O30" s="815"/>
      <c r="P30" s="815"/>
      <c r="Q30" s="815"/>
      <c r="R30" s="815"/>
      <c r="S30" s="815"/>
      <c r="T30" s="815"/>
      <c r="U30" s="815"/>
      <c r="V30" s="815"/>
      <c r="W30" s="815"/>
      <c r="X30" s="815"/>
      <c r="Y30" s="815"/>
      <c r="Z30" s="815"/>
      <c r="AA30" s="815"/>
      <c r="AB30" s="809"/>
      <c r="AC30" s="809"/>
      <c r="AD30" s="809"/>
      <c r="AE30" s="809"/>
    </row>
    <row r="31" spans="1:31" ht="11.1" customHeight="1">
      <c r="A31" s="811" t="s">
        <v>101</v>
      </c>
      <c r="B31" s="812">
        <f t="shared" si="1"/>
        <v>2</v>
      </c>
      <c r="C31" s="813"/>
      <c r="D31" s="814"/>
      <c r="E31" s="814"/>
      <c r="F31" s="814"/>
      <c r="G31" s="815"/>
      <c r="H31" s="815"/>
      <c r="I31" s="815"/>
      <c r="J31" s="812">
        <v>1</v>
      </c>
      <c r="K31" s="815"/>
      <c r="L31" s="815"/>
      <c r="M31" s="815"/>
      <c r="N31" s="815"/>
      <c r="O31" s="812">
        <v>1</v>
      </c>
      <c r="P31" s="815"/>
      <c r="Q31" s="815"/>
      <c r="R31" s="815"/>
      <c r="S31" s="815"/>
      <c r="T31" s="815"/>
      <c r="U31" s="815"/>
      <c r="V31" s="815"/>
      <c r="W31" s="815"/>
      <c r="X31" s="815"/>
      <c r="Y31" s="815"/>
      <c r="Z31" s="815"/>
      <c r="AA31" s="815"/>
      <c r="AB31" s="809"/>
      <c r="AC31" s="809"/>
      <c r="AD31" s="809"/>
      <c r="AE31" s="809"/>
    </row>
    <row r="32" spans="1:31" ht="11.1" customHeight="1">
      <c r="A32" s="811" t="s">
        <v>56</v>
      </c>
      <c r="B32" s="812">
        <f>SUM(C32:AE32)</f>
        <v>2</v>
      </c>
      <c r="C32" s="813"/>
      <c r="D32" s="814"/>
      <c r="E32" s="814"/>
      <c r="F32" s="814"/>
      <c r="G32" s="815"/>
      <c r="H32" s="815"/>
      <c r="I32" s="815"/>
      <c r="J32" s="812">
        <v>1</v>
      </c>
      <c r="K32" s="815"/>
      <c r="L32" s="815"/>
      <c r="M32" s="815"/>
      <c r="N32" s="815"/>
      <c r="O32" s="815"/>
      <c r="P32" s="815"/>
      <c r="Q32" s="815"/>
      <c r="R32" s="815"/>
      <c r="S32" s="815"/>
      <c r="T32" s="815"/>
      <c r="U32" s="815"/>
      <c r="V32" s="815"/>
      <c r="W32" s="815"/>
      <c r="X32" s="815"/>
      <c r="Y32" s="815"/>
      <c r="Z32" s="815"/>
      <c r="AA32" s="815"/>
      <c r="AB32" s="809"/>
      <c r="AC32" s="809"/>
      <c r="AD32" s="809"/>
      <c r="AE32" s="816">
        <v>1</v>
      </c>
    </row>
    <row r="33" spans="1:31" ht="11.1" customHeight="1">
      <c r="A33" s="811" t="s">
        <v>102</v>
      </c>
      <c r="B33" s="812">
        <f>SUM(C33:AE33)</f>
        <v>102</v>
      </c>
      <c r="C33" s="817">
        <v>1</v>
      </c>
      <c r="D33" s="814"/>
      <c r="E33" s="814"/>
      <c r="F33" s="814"/>
      <c r="G33" s="812">
        <v>2</v>
      </c>
      <c r="H33" s="812">
        <v>4</v>
      </c>
      <c r="I33" s="812">
        <v>4</v>
      </c>
      <c r="J33" s="815"/>
      <c r="K33" s="815"/>
      <c r="L33" s="812">
        <v>5</v>
      </c>
      <c r="M33" s="812">
        <v>44</v>
      </c>
      <c r="N33" s="812">
        <v>1</v>
      </c>
      <c r="O33" s="812">
        <v>3</v>
      </c>
      <c r="P33" s="815"/>
      <c r="Q33" s="812">
        <v>6</v>
      </c>
      <c r="R33" s="812">
        <v>7</v>
      </c>
      <c r="S33" s="815"/>
      <c r="T33" s="812">
        <v>1</v>
      </c>
      <c r="U33" s="812">
        <v>3</v>
      </c>
      <c r="V33" s="812">
        <v>3</v>
      </c>
      <c r="W33" s="815"/>
      <c r="X33" s="815"/>
      <c r="Y33" s="812">
        <v>12</v>
      </c>
      <c r="Z33" s="815"/>
      <c r="AA33" s="812">
        <v>1</v>
      </c>
      <c r="AB33" s="816">
        <v>1</v>
      </c>
      <c r="AC33" s="816">
        <v>2</v>
      </c>
      <c r="AD33" s="809"/>
      <c r="AE33" s="816">
        <v>2</v>
      </c>
    </row>
    <row r="34" spans="1:31" ht="11.1" customHeight="1">
      <c r="A34" s="811" t="s">
        <v>57</v>
      </c>
      <c r="B34" s="812">
        <f>SUM(C34:AD34)</f>
        <v>3</v>
      </c>
      <c r="C34" s="813"/>
      <c r="D34" s="814"/>
      <c r="E34" s="814"/>
      <c r="F34" s="814"/>
      <c r="G34" s="815"/>
      <c r="H34" s="815"/>
      <c r="I34" s="815"/>
      <c r="J34" s="815"/>
      <c r="K34" s="815"/>
      <c r="L34" s="812">
        <v>1</v>
      </c>
      <c r="M34" s="815"/>
      <c r="N34" s="815"/>
      <c r="O34" s="812">
        <v>1</v>
      </c>
      <c r="P34" s="815"/>
      <c r="Q34" s="815"/>
      <c r="R34" s="815"/>
      <c r="S34" s="815"/>
      <c r="T34" s="815"/>
      <c r="U34" s="815"/>
      <c r="V34" s="815"/>
      <c r="W34" s="812">
        <v>1</v>
      </c>
      <c r="X34" s="815"/>
      <c r="Y34" s="815"/>
      <c r="Z34" s="815"/>
      <c r="AA34" s="815"/>
      <c r="AB34" s="809"/>
      <c r="AC34" s="809"/>
      <c r="AD34" s="809"/>
      <c r="AE34" s="809"/>
    </row>
    <row r="35" spans="1:31" ht="11.1" customHeight="1">
      <c r="A35" s="811" t="s">
        <v>103</v>
      </c>
      <c r="B35" s="812">
        <f>SUM(C35:AD35)</f>
        <v>9</v>
      </c>
      <c r="C35" s="813"/>
      <c r="D35" s="814"/>
      <c r="E35" s="814"/>
      <c r="F35" s="814"/>
      <c r="G35" s="815"/>
      <c r="H35" s="812">
        <v>2</v>
      </c>
      <c r="I35" s="815"/>
      <c r="J35" s="815"/>
      <c r="K35" s="815"/>
      <c r="L35" s="812">
        <v>2</v>
      </c>
      <c r="M35" s="815"/>
      <c r="N35" s="815"/>
      <c r="O35" s="815"/>
      <c r="P35" s="815"/>
      <c r="Q35" s="815"/>
      <c r="R35" s="815"/>
      <c r="S35" s="815"/>
      <c r="T35" s="815"/>
      <c r="U35" s="815"/>
      <c r="V35" s="812">
        <v>1</v>
      </c>
      <c r="W35" s="815"/>
      <c r="X35" s="815"/>
      <c r="Y35" s="812">
        <v>3</v>
      </c>
      <c r="Z35" s="815"/>
      <c r="AA35" s="815"/>
      <c r="AB35" s="816">
        <v>1</v>
      </c>
      <c r="AC35" s="809"/>
      <c r="AD35" s="809"/>
      <c r="AE35" s="809"/>
    </row>
    <row r="36" spans="1:31" ht="14.1" customHeight="1">
      <c r="A36" s="818" t="s">
        <v>104</v>
      </c>
      <c r="B36" s="819"/>
      <c r="C36" s="819"/>
      <c r="D36" s="819"/>
      <c r="E36" s="819"/>
      <c r="F36" s="819"/>
      <c r="G36" s="819"/>
      <c r="H36" s="819"/>
      <c r="I36" s="819"/>
      <c r="J36" s="819"/>
      <c r="K36" s="819"/>
      <c r="L36" s="819"/>
      <c r="M36" s="819"/>
      <c r="N36" s="819"/>
      <c r="O36" s="819"/>
      <c r="P36" s="819"/>
      <c r="Q36" s="819"/>
      <c r="R36" s="819"/>
      <c r="S36" s="819"/>
      <c r="T36" s="819"/>
      <c r="U36" s="819"/>
      <c r="V36" s="819"/>
      <c r="W36" s="819"/>
      <c r="X36" s="819"/>
      <c r="Y36" s="819"/>
      <c r="Z36" s="819"/>
      <c r="AA36" s="819"/>
      <c r="AB36" s="819"/>
      <c r="AC36" s="818" t="s">
        <v>366</v>
      </c>
      <c r="AD36" s="819"/>
    </row>
  </sheetData>
  <sheetProtection password="CA55" sheet="1" objects="1" scenarios="1"/>
  <phoneticPr fontId="9" type="noConversion"/>
  <pageMargins left="0.98425196850393704" right="0.75" top="1.4960629921259843" bottom="0.31496062992125984" header="0" footer="0"/>
  <pageSetup scale="9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AS37"/>
  <sheetViews>
    <sheetView showGridLines="0" workbookViewId="0">
      <selection sqref="A1:IV65536"/>
    </sheetView>
  </sheetViews>
  <sheetFormatPr baseColWidth="10" defaultColWidth="8.19921875" defaultRowHeight="9"/>
  <cols>
    <col min="1" max="1" width="17.796875" customWidth="1"/>
    <col min="2" max="2" width="4.19921875" customWidth="1"/>
    <col min="3" max="3" width="3.796875" customWidth="1"/>
    <col min="4" max="4" width="3.3984375" customWidth="1"/>
    <col min="5" max="21" width="3.796875" customWidth="1"/>
    <col min="22" max="22" width="3" customWidth="1"/>
    <col min="23" max="23" width="3.796875" customWidth="1"/>
    <col min="24" max="25" width="3.19921875" customWidth="1"/>
    <col min="26" max="28" width="3.796875" customWidth="1"/>
    <col min="29" max="29" width="2.59765625" customWidth="1"/>
    <col min="30" max="35" width="3.796875" customWidth="1"/>
    <col min="36" max="36" width="3" customWidth="1"/>
    <col min="37" max="42" width="3.796875" customWidth="1"/>
    <col min="43" max="43" width="4.19921875" customWidth="1"/>
    <col min="44" max="44" width="5" customWidth="1"/>
    <col min="45" max="45" width="1.3984375" customWidth="1"/>
  </cols>
  <sheetData>
    <row r="1" spans="1:45" ht="10.5">
      <c r="A1" s="695" t="s">
        <v>298</v>
      </c>
      <c r="B1" s="2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45" ht="6" customHeight="1">
      <c r="A2" s="23"/>
      <c r="B2" s="2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45" ht="10.5">
      <c r="A3" s="695" t="s">
        <v>105</v>
      </c>
      <c r="B3" s="2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45" ht="10.5">
      <c r="A4" s="695" t="s">
        <v>1527</v>
      </c>
      <c r="B4" s="23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45">
      <c r="A5" s="695" t="s">
        <v>106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1:45" ht="9" customHeight="1"/>
    <row r="7" spans="1:45">
      <c r="A7" s="820"/>
      <c r="B7" s="468" t="s">
        <v>383</v>
      </c>
      <c r="C7" s="821" t="s">
        <v>1529</v>
      </c>
      <c r="D7" s="822"/>
      <c r="E7" s="821" t="s">
        <v>1530</v>
      </c>
      <c r="F7" s="822"/>
      <c r="G7" s="823"/>
      <c r="H7" s="821" t="s">
        <v>107</v>
      </c>
      <c r="I7" s="822"/>
      <c r="J7" s="822"/>
      <c r="K7" s="822"/>
      <c r="L7" s="822"/>
      <c r="M7" s="822"/>
      <c r="N7" s="822"/>
      <c r="O7" s="822"/>
      <c r="P7" s="822"/>
      <c r="Q7" s="823"/>
      <c r="R7" s="821" t="s">
        <v>1426</v>
      </c>
      <c r="S7" s="822"/>
      <c r="T7" s="822"/>
      <c r="U7" s="821" t="s">
        <v>1427</v>
      </c>
      <c r="V7" s="822"/>
      <c r="W7" s="822"/>
      <c r="X7" s="821" t="s">
        <v>108</v>
      </c>
      <c r="Y7" s="822"/>
      <c r="Z7" s="822"/>
      <c r="AA7" s="823"/>
      <c r="AB7" s="821" t="s">
        <v>109</v>
      </c>
      <c r="AC7" s="822"/>
      <c r="AD7" s="821" t="s">
        <v>110</v>
      </c>
      <c r="AE7" s="822"/>
      <c r="AF7" s="822"/>
      <c r="AG7" s="822"/>
      <c r="AH7" s="823"/>
      <c r="AI7" s="821" t="s">
        <v>111</v>
      </c>
      <c r="AJ7" s="822"/>
      <c r="AK7" s="824" t="s">
        <v>2</v>
      </c>
      <c r="AL7" s="822"/>
      <c r="AM7" s="821" t="s">
        <v>112</v>
      </c>
      <c r="AN7" s="822"/>
      <c r="AO7" s="821" t="s">
        <v>4</v>
      </c>
      <c r="AP7" s="822"/>
      <c r="AQ7" s="821" t="s">
        <v>1435</v>
      </c>
      <c r="AR7" s="823"/>
      <c r="AS7" s="540"/>
    </row>
    <row r="8" spans="1:45">
      <c r="A8" s="488" t="s">
        <v>1347</v>
      </c>
      <c r="B8" s="493" t="s">
        <v>1436</v>
      </c>
      <c r="C8" s="825" t="s">
        <v>5</v>
      </c>
      <c r="D8" s="486"/>
      <c r="E8" s="485" t="s">
        <v>1349</v>
      </c>
      <c r="F8" s="826"/>
      <c r="G8" s="490" t="s">
        <v>113</v>
      </c>
      <c r="H8" s="485" t="s">
        <v>10</v>
      </c>
      <c r="I8" s="827"/>
      <c r="J8" s="485" t="s">
        <v>114</v>
      </c>
      <c r="K8" s="827"/>
      <c r="L8" s="485" t="s">
        <v>9</v>
      </c>
      <c r="M8" s="827"/>
      <c r="N8" s="485" t="s">
        <v>115</v>
      </c>
      <c r="O8" s="827"/>
      <c r="P8" s="485" t="s">
        <v>116</v>
      </c>
      <c r="Q8" s="827"/>
      <c r="R8" s="487"/>
      <c r="S8" s="488" t="s">
        <v>1444</v>
      </c>
      <c r="T8" s="493" t="s">
        <v>1444</v>
      </c>
      <c r="U8" s="828"/>
      <c r="V8" s="487"/>
      <c r="W8" s="487"/>
      <c r="X8" s="828"/>
      <c r="Y8" s="493" t="s">
        <v>117</v>
      </c>
      <c r="Z8" s="485" t="s">
        <v>16</v>
      </c>
      <c r="AA8" s="486"/>
      <c r="AB8" s="825" t="s">
        <v>118</v>
      </c>
      <c r="AC8" s="487"/>
      <c r="AD8" s="485" t="s">
        <v>18</v>
      </c>
      <c r="AE8" s="827"/>
      <c r="AF8" s="490" t="s">
        <v>19</v>
      </c>
      <c r="AG8" s="490" t="s">
        <v>1449</v>
      </c>
      <c r="AH8" s="490" t="s">
        <v>1462</v>
      </c>
      <c r="AI8" s="825" t="s">
        <v>119</v>
      </c>
      <c r="AJ8" s="487"/>
      <c r="AK8" s="829" t="s">
        <v>20</v>
      </c>
      <c r="AL8" s="830"/>
      <c r="AM8" s="825" t="s">
        <v>120</v>
      </c>
      <c r="AN8" s="830"/>
      <c r="AO8" s="825" t="s">
        <v>1374</v>
      </c>
      <c r="AP8" s="487"/>
      <c r="AQ8" s="487"/>
      <c r="AR8" s="486"/>
      <c r="AS8" s="540"/>
    </row>
    <row r="9" spans="1:45">
      <c r="A9" s="828"/>
      <c r="B9" s="493" t="s">
        <v>1455</v>
      </c>
      <c r="C9" s="487"/>
      <c r="D9" s="486"/>
      <c r="E9" s="485" t="s">
        <v>121</v>
      </c>
      <c r="F9" s="486"/>
      <c r="G9" s="490" t="s">
        <v>1358</v>
      </c>
      <c r="H9" s="485" t="s">
        <v>22</v>
      </c>
      <c r="I9" s="827"/>
      <c r="J9" s="485" t="s">
        <v>23</v>
      </c>
      <c r="K9" s="827"/>
      <c r="L9" s="485" t="s">
        <v>24</v>
      </c>
      <c r="M9" s="827"/>
      <c r="N9" s="485" t="s">
        <v>1460</v>
      </c>
      <c r="O9" s="827"/>
      <c r="P9" s="831" t="s">
        <v>24</v>
      </c>
      <c r="Q9" s="827"/>
      <c r="R9" s="487"/>
      <c r="S9" s="488" t="s">
        <v>1461</v>
      </c>
      <c r="T9" s="493" t="s">
        <v>122</v>
      </c>
      <c r="U9" s="828"/>
      <c r="V9" s="487"/>
      <c r="W9" s="485" t="s">
        <v>1469</v>
      </c>
      <c r="X9" s="488" t="s">
        <v>1463</v>
      </c>
      <c r="Y9" s="493" t="s">
        <v>123</v>
      </c>
      <c r="Z9" s="485" t="s">
        <v>124</v>
      </c>
      <c r="AA9" s="486"/>
      <c r="AB9" s="487"/>
      <c r="AC9" s="487"/>
      <c r="AD9" s="485" t="s">
        <v>31</v>
      </c>
      <c r="AE9" s="827"/>
      <c r="AF9" s="490" t="s">
        <v>1466</v>
      </c>
      <c r="AG9" s="490" t="s">
        <v>1467</v>
      </c>
      <c r="AH9" s="490" t="s">
        <v>125</v>
      </c>
      <c r="AI9" s="487"/>
      <c r="AJ9" s="487"/>
      <c r="AK9" s="828"/>
      <c r="AL9" s="487"/>
      <c r="AM9" s="487"/>
      <c r="AN9" s="487"/>
      <c r="AO9" s="487"/>
      <c r="AP9" s="487"/>
      <c r="AQ9" s="487"/>
      <c r="AR9" s="486"/>
      <c r="AS9" s="540"/>
    </row>
    <row r="10" spans="1:45" ht="6.95" customHeight="1">
      <c r="A10" s="832"/>
      <c r="B10" s="662"/>
      <c r="C10" s="665" t="s">
        <v>1382</v>
      </c>
      <c r="D10" s="664" t="s">
        <v>1383</v>
      </c>
      <c r="E10" s="665" t="s">
        <v>1382</v>
      </c>
      <c r="F10" s="664" t="s">
        <v>1383</v>
      </c>
      <c r="G10" s="664" t="s">
        <v>1382</v>
      </c>
      <c r="H10" s="665" t="s">
        <v>1382</v>
      </c>
      <c r="I10" s="833" t="s">
        <v>1383</v>
      </c>
      <c r="J10" s="665" t="s">
        <v>1382</v>
      </c>
      <c r="K10" s="833" t="s">
        <v>1383</v>
      </c>
      <c r="L10" s="665" t="s">
        <v>1382</v>
      </c>
      <c r="M10" s="833" t="s">
        <v>1383</v>
      </c>
      <c r="N10" s="665" t="s">
        <v>1382</v>
      </c>
      <c r="O10" s="833" t="s">
        <v>1383</v>
      </c>
      <c r="P10" s="665" t="s">
        <v>1382</v>
      </c>
      <c r="Q10" s="833" t="s">
        <v>1383</v>
      </c>
      <c r="R10" s="665" t="s">
        <v>1382</v>
      </c>
      <c r="S10" s="663" t="s">
        <v>1383</v>
      </c>
      <c r="T10" s="666" t="s">
        <v>1383</v>
      </c>
      <c r="U10" s="663" t="s">
        <v>1382</v>
      </c>
      <c r="V10" s="834" t="s">
        <v>1383</v>
      </c>
      <c r="W10" s="665" t="s">
        <v>1382</v>
      </c>
      <c r="X10" s="835" t="s">
        <v>1383</v>
      </c>
      <c r="Y10" s="833" t="s">
        <v>1383</v>
      </c>
      <c r="Z10" s="665" t="s">
        <v>1382</v>
      </c>
      <c r="AA10" s="664" t="s">
        <v>1383</v>
      </c>
      <c r="AB10" s="665" t="s">
        <v>1382</v>
      </c>
      <c r="AC10" s="834" t="s">
        <v>1383</v>
      </c>
      <c r="AD10" s="665" t="s">
        <v>1382</v>
      </c>
      <c r="AE10" s="833" t="s">
        <v>1383</v>
      </c>
      <c r="AF10" s="833" t="s">
        <v>1383</v>
      </c>
      <c r="AG10" s="833" t="s">
        <v>1383</v>
      </c>
      <c r="AH10" s="833" t="s">
        <v>1383</v>
      </c>
      <c r="AI10" s="665" t="s">
        <v>1382</v>
      </c>
      <c r="AJ10" s="665" t="s">
        <v>1383</v>
      </c>
      <c r="AK10" s="663" t="s">
        <v>1382</v>
      </c>
      <c r="AL10" s="834" t="s">
        <v>1383</v>
      </c>
      <c r="AM10" s="665" t="s">
        <v>1382</v>
      </c>
      <c r="AN10" s="834" t="s">
        <v>1383</v>
      </c>
      <c r="AO10" s="665" t="s">
        <v>1382</v>
      </c>
      <c r="AP10" s="834" t="s">
        <v>1383</v>
      </c>
      <c r="AQ10" s="665" t="s">
        <v>1382</v>
      </c>
      <c r="AR10" s="833" t="s">
        <v>1383</v>
      </c>
      <c r="AS10" s="540"/>
    </row>
    <row r="11" spans="1:45">
      <c r="A11" s="502"/>
      <c r="B11" s="503"/>
      <c r="C11" s="505"/>
      <c r="D11" s="505"/>
      <c r="E11" s="526"/>
      <c r="F11" s="505"/>
      <c r="G11" s="504"/>
      <c r="H11" s="505"/>
      <c r="I11" s="505"/>
      <c r="J11" s="505"/>
      <c r="K11" s="505"/>
      <c r="L11" s="505"/>
      <c r="M11" s="505"/>
      <c r="N11" s="505"/>
      <c r="O11" s="505"/>
      <c r="P11" s="505"/>
      <c r="Q11" s="504"/>
      <c r="R11" s="505"/>
      <c r="S11" s="526"/>
      <c r="T11" s="505"/>
      <c r="U11" s="526"/>
      <c r="V11" s="505"/>
      <c r="W11" s="526"/>
      <c r="X11" s="505"/>
      <c r="Y11" s="505"/>
      <c r="Z11" s="526"/>
      <c r="AA11" s="507"/>
      <c r="AB11" s="526"/>
      <c r="AC11" s="505"/>
      <c r="AD11" s="526"/>
      <c r="AE11" s="505"/>
      <c r="AF11" s="526"/>
      <c r="AG11" s="526"/>
      <c r="AH11" s="507"/>
      <c r="AI11" s="526"/>
      <c r="AJ11" s="526"/>
      <c r="AK11" s="522"/>
      <c r="AL11" s="526"/>
      <c r="AM11" s="526"/>
      <c r="AN11" s="526"/>
      <c r="AO11" s="526"/>
      <c r="AP11" s="505"/>
      <c r="AQ11" s="526"/>
      <c r="AR11" s="504"/>
    </row>
    <row r="12" spans="1:45">
      <c r="A12" s="509" t="s">
        <v>327</v>
      </c>
      <c r="B12" s="511">
        <f>SUM(C12:AQ12)</f>
        <v>6380</v>
      </c>
      <c r="C12" s="516">
        <f>SUM(C14:D14)</f>
        <v>161</v>
      </c>
      <c r="D12" s="515"/>
      <c r="F12" s="516">
        <f>SUM(E14:G14)</f>
        <v>181</v>
      </c>
      <c r="G12" s="514"/>
      <c r="H12" s="515"/>
      <c r="I12" s="515"/>
      <c r="J12" s="515"/>
      <c r="K12" s="515"/>
      <c r="L12" s="515"/>
      <c r="M12" s="516">
        <f>SUM(H14:Q14)</f>
        <v>622</v>
      </c>
      <c r="N12" s="515"/>
      <c r="O12" s="515"/>
      <c r="P12" s="515"/>
      <c r="Q12" s="514"/>
      <c r="R12" s="515"/>
      <c r="S12" s="516">
        <f>SUM(R14:T14)</f>
        <v>2018</v>
      </c>
      <c r="T12" s="515"/>
      <c r="U12" s="516">
        <f>SUM(U14:V14)</f>
        <v>1209</v>
      </c>
      <c r="V12" s="515"/>
      <c r="W12" s="515"/>
      <c r="Y12" s="516">
        <f>SUM(W14:AA14)</f>
        <v>287</v>
      </c>
      <c r="Z12" s="515"/>
      <c r="AA12" s="514"/>
      <c r="AB12" s="516">
        <f>SUM(AB14:AC14)</f>
        <v>301</v>
      </c>
      <c r="AC12" s="515"/>
      <c r="AD12" s="515"/>
      <c r="AE12" s="515"/>
      <c r="AF12" s="516">
        <f>SUM(AD14:AH14)</f>
        <v>83</v>
      </c>
      <c r="AG12" s="515"/>
      <c r="AH12" s="514"/>
      <c r="AI12" s="516">
        <f>SUM(AI14:AJ14)</f>
        <v>106</v>
      </c>
      <c r="AJ12" s="515"/>
      <c r="AK12" s="513">
        <f>SUM(AK14:AL14)</f>
        <v>549</v>
      </c>
      <c r="AL12" s="515"/>
      <c r="AM12" s="516">
        <f>SUM(AM14:AN14)</f>
        <v>179</v>
      </c>
      <c r="AN12" s="515"/>
      <c r="AO12" s="516">
        <f>SUM(AO14:AP14)</f>
        <v>207</v>
      </c>
      <c r="AP12" s="515"/>
      <c r="AQ12" s="516">
        <f>SUM(AQ14:AR14)</f>
        <v>477</v>
      </c>
      <c r="AR12" s="504"/>
    </row>
    <row r="13" spans="1:45">
      <c r="A13" s="502"/>
      <c r="B13" s="503"/>
      <c r="C13" s="505"/>
      <c r="D13" s="505"/>
      <c r="E13" s="505"/>
      <c r="F13" s="505"/>
      <c r="G13" s="504"/>
      <c r="H13" s="505"/>
      <c r="I13" s="505"/>
      <c r="J13" s="505"/>
      <c r="K13" s="505"/>
      <c r="L13" s="505"/>
      <c r="M13" s="505"/>
      <c r="N13" s="505"/>
      <c r="O13" s="505"/>
      <c r="P13" s="505"/>
      <c r="Q13" s="504"/>
      <c r="R13" s="505"/>
      <c r="S13" s="505"/>
      <c r="T13" s="505"/>
      <c r="U13" s="505"/>
      <c r="V13" s="505"/>
      <c r="W13" s="505"/>
      <c r="X13" s="836" t="s">
        <v>126</v>
      </c>
      <c r="Y13" s="836" t="s">
        <v>126</v>
      </c>
      <c r="Z13" s="505"/>
      <c r="AA13" s="504"/>
      <c r="AB13" s="505"/>
      <c r="AC13" s="505"/>
      <c r="AD13" s="505"/>
      <c r="AE13" s="505"/>
      <c r="AF13" s="505"/>
      <c r="AG13" s="505"/>
      <c r="AH13" s="504"/>
      <c r="AI13" s="505"/>
      <c r="AJ13" s="505"/>
      <c r="AK13" s="502"/>
      <c r="AL13" s="505"/>
      <c r="AM13" s="505"/>
      <c r="AN13" s="505"/>
      <c r="AO13" s="505"/>
      <c r="AP13" s="505"/>
      <c r="AQ13" s="505"/>
      <c r="AR13" s="504"/>
    </row>
    <row r="14" spans="1:45" ht="15" customHeight="1">
      <c r="A14" s="509" t="s">
        <v>1385</v>
      </c>
      <c r="B14" s="521"/>
      <c r="C14" s="516">
        <f t="shared" ref="C14:AR14" si="0">SUM(C16:C35)</f>
        <v>67</v>
      </c>
      <c r="D14" s="516">
        <f t="shared" si="0"/>
        <v>94</v>
      </c>
      <c r="E14" s="516">
        <f t="shared" si="0"/>
        <v>50</v>
      </c>
      <c r="F14" s="516">
        <f t="shared" si="0"/>
        <v>84</v>
      </c>
      <c r="G14" s="519">
        <f t="shared" si="0"/>
        <v>47</v>
      </c>
      <c r="H14" s="516">
        <f t="shared" si="0"/>
        <v>18</v>
      </c>
      <c r="I14" s="516">
        <f t="shared" si="0"/>
        <v>23</v>
      </c>
      <c r="J14" s="516">
        <f t="shared" si="0"/>
        <v>58</v>
      </c>
      <c r="K14" s="516">
        <f t="shared" si="0"/>
        <v>46</v>
      </c>
      <c r="L14" s="516">
        <f t="shared" si="0"/>
        <v>47</v>
      </c>
      <c r="M14" s="516">
        <f t="shared" si="0"/>
        <v>69</v>
      </c>
      <c r="N14" s="516">
        <f t="shared" si="0"/>
        <v>112</v>
      </c>
      <c r="O14" s="516">
        <f t="shared" si="0"/>
        <v>146</v>
      </c>
      <c r="P14" s="516">
        <f t="shared" si="0"/>
        <v>46</v>
      </c>
      <c r="Q14" s="519">
        <f t="shared" si="0"/>
        <v>57</v>
      </c>
      <c r="R14" s="516">
        <f t="shared" si="0"/>
        <v>622</v>
      </c>
      <c r="S14" s="516">
        <f t="shared" si="0"/>
        <v>1021</v>
      </c>
      <c r="T14" s="516">
        <f t="shared" si="0"/>
        <v>375</v>
      </c>
      <c r="U14" s="516">
        <f t="shared" si="0"/>
        <v>285</v>
      </c>
      <c r="V14" s="516">
        <f t="shared" si="0"/>
        <v>924</v>
      </c>
      <c r="W14" s="516">
        <f t="shared" si="0"/>
        <v>219</v>
      </c>
      <c r="X14" s="516">
        <f t="shared" si="0"/>
        <v>0</v>
      </c>
      <c r="Y14" s="516">
        <f t="shared" si="0"/>
        <v>0</v>
      </c>
      <c r="Z14" s="516">
        <f t="shared" si="0"/>
        <v>33</v>
      </c>
      <c r="AA14" s="519">
        <f t="shared" si="0"/>
        <v>35</v>
      </c>
      <c r="AB14" s="516">
        <f t="shared" si="0"/>
        <v>155</v>
      </c>
      <c r="AC14" s="516">
        <f t="shared" si="0"/>
        <v>146</v>
      </c>
      <c r="AD14" s="516">
        <f t="shared" si="0"/>
        <v>25</v>
      </c>
      <c r="AE14" s="516">
        <f t="shared" si="0"/>
        <v>20</v>
      </c>
      <c r="AF14" s="516">
        <f t="shared" si="0"/>
        <v>5</v>
      </c>
      <c r="AG14" s="516">
        <f t="shared" si="0"/>
        <v>8</v>
      </c>
      <c r="AH14" s="516">
        <f t="shared" si="0"/>
        <v>25</v>
      </c>
      <c r="AI14" s="516">
        <f t="shared" si="0"/>
        <v>28</v>
      </c>
      <c r="AJ14" s="837">
        <f t="shared" si="0"/>
        <v>78</v>
      </c>
      <c r="AK14" s="513">
        <f t="shared" si="0"/>
        <v>115</v>
      </c>
      <c r="AL14" s="516">
        <f t="shared" si="0"/>
        <v>434</v>
      </c>
      <c r="AM14" s="516">
        <f t="shared" si="0"/>
        <v>52</v>
      </c>
      <c r="AN14" s="516">
        <f t="shared" si="0"/>
        <v>127</v>
      </c>
      <c r="AO14" s="516">
        <f t="shared" si="0"/>
        <v>46</v>
      </c>
      <c r="AP14" s="516">
        <f t="shared" si="0"/>
        <v>161</v>
      </c>
      <c r="AQ14" s="516">
        <f t="shared" si="0"/>
        <v>135</v>
      </c>
      <c r="AR14" s="519">
        <f t="shared" si="0"/>
        <v>342</v>
      </c>
    </row>
    <row r="15" spans="1:45">
      <c r="A15" s="502"/>
      <c r="B15" s="503"/>
      <c r="C15" s="505"/>
      <c r="D15" s="526"/>
      <c r="E15" s="526"/>
      <c r="F15" s="526"/>
      <c r="G15" s="507"/>
      <c r="H15" s="526"/>
      <c r="I15" s="526"/>
      <c r="J15" s="526"/>
      <c r="K15" s="526"/>
      <c r="L15" s="526"/>
      <c r="M15" s="526"/>
      <c r="N15" s="526"/>
      <c r="O15" s="526"/>
      <c r="P15" s="526"/>
      <c r="Q15" s="507"/>
      <c r="R15" s="505"/>
      <c r="S15" s="526"/>
      <c r="T15" s="526"/>
      <c r="U15" s="526"/>
      <c r="V15" s="505"/>
      <c r="W15" s="526"/>
      <c r="X15" s="505"/>
      <c r="Y15" s="505"/>
      <c r="Z15" s="526"/>
      <c r="AA15" s="507"/>
      <c r="AB15" s="526"/>
      <c r="AC15" s="505"/>
      <c r="AD15" s="526"/>
      <c r="AE15" s="505"/>
      <c r="AF15" s="526"/>
      <c r="AG15" s="526"/>
      <c r="AH15" s="526"/>
      <c r="AI15" s="838"/>
      <c r="AJ15" s="526"/>
      <c r="AK15" s="522"/>
      <c r="AL15" s="505"/>
      <c r="AM15" s="526"/>
      <c r="AN15" s="505"/>
      <c r="AO15" s="526"/>
      <c r="AP15" s="505"/>
      <c r="AQ15" s="526"/>
      <c r="AR15" s="504"/>
    </row>
    <row r="16" spans="1:45" ht="12" customHeight="1">
      <c r="A16" s="528" t="s">
        <v>87</v>
      </c>
      <c r="B16" s="530">
        <f t="shared" ref="B16:B35" si="1">SUM(C16:AR16)</f>
        <v>163</v>
      </c>
      <c r="C16" s="530">
        <v>1</v>
      </c>
      <c r="D16" s="839">
        <v>5</v>
      </c>
      <c r="E16" s="531"/>
      <c r="F16" s="530">
        <v>3</v>
      </c>
      <c r="G16" s="530">
        <v>1</v>
      </c>
      <c r="H16" s="530">
        <v>5</v>
      </c>
      <c r="I16" s="531"/>
      <c r="J16" s="530">
        <v>2</v>
      </c>
      <c r="K16" s="531"/>
      <c r="L16" s="531"/>
      <c r="M16" s="530">
        <v>2</v>
      </c>
      <c r="N16" s="530">
        <v>4</v>
      </c>
      <c r="O16" s="530">
        <v>2</v>
      </c>
      <c r="P16" s="530">
        <v>1</v>
      </c>
      <c r="Q16" s="531"/>
      <c r="R16" s="531"/>
      <c r="S16" s="530">
        <v>27</v>
      </c>
      <c r="T16" s="530">
        <v>9</v>
      </c>
      <c r="U16" s="530">
        <v>7</v>
      </c>
      <c r="V16" s="530">
        <v>25</v>
      </c>
      <c r="W16" s="530">
        <v>7</v>
      </c>
      <c r="X16" s="531"/>
      <c r="Y16" s="533"/>
      <c r="Z16" s="531"/>
      <c r="AA16" s="531"/>
      <c r="AB16" s="530">
        <v>9</v>
      </c>
      <c r="AC16" s="530">
        <v>8</v>
      </c>
      <c r="AD16" s="531"/>
      <c r="AE16" s="840">
        <v>1</v>
      </c>
      <c r="AF16" s="841"/>
      <c r="AG16" s="531"/>
      <c r="AH16" s="531"/>
      <c r="AI16" s="531"/>
      <c r="AJ16" s="531"/>
      <c r="AK16" s="531"/>
      <c r="AL16" s="530">
        <v>20</v>
      </c>
      <c r="AM16" s="530">
        <v>2</v>
      </c>
      <c r="AN16" s="530">
        <v>3</v>
      </c>
      <c r="AO16" s="530">
        <v>1</v>
      </c>
      <c r="AP16" s="530">
        <v>8</v>
      </c>
      <c r="AQ16" s="530">
        <v>1</v>
      </c>
      <c r="AR16" s="530">
        <v>9</v>
      </c>
    </row>
    <row r="17" spans="1:44" ht="12" customHeight="1">
      <c r="A17" s="528" t="s">
        <v>88</v>
      </c>
      <c r="B17" s="530">
        <f t="shared" si="1"/>
        <v>127</v>
      </c>
      <c r="C17" s="531"/>
      <c r="D17" s="839">
        <v>1</v>
      </c>
      <c r="E17" s="531"/>
      <c r="F17" s="530">
        <v>1</v>
      </c>
      <c r="G17" s="531"/>
      <c r="H17" s="530">
        <v>1</v>
      </c>
      <c r="I17" s="530">
        <v>1</v>
      </c>
      <c r="J17" s="530">
        <v>1</v>
      </c>
      <c r="K17" s="531"/>
      <c r="L17" s="530">
        <v>1</v>
      </c>
      <c r="M17" s="530">
        <v>3</v>
      </c>
      <c r="N17" s="530">
        <v>1</v>
      </c>
      <c r="O17" s="530">
        <v>1</v>
      </c>
      <c r="P17" s="531"/>
      <c r="Q17" s="530">
        <v>1</v>
      </c>
      <c r="R17" s="531"/>
      <c r="S17" s="530">
        <v>30</v>
      </c>
      <c r="T17" s="530">
        <v>3</v>
      </c>
      <c r="U17" s="530">
        <v>6</v>
      </c>
      <c r="V17" s="530">
        <v>25</v>
      </c>
      <c r="W17" s="530">
        <v>6</v>
      </c>
      <c r="X17" s="531"/>
      <c r="Y17" s="842"/>
      <c r="Z17" s="843">
        <v>1</v>
      </c>
      <c r="AA17" s="843">
        <v>4</v>
      </c>
      <c r="AB17" s="530">
        <v>5</v>
      </c>
      <c r="AC17" s="530">
        <v>6</v>
      </c>
      <c r="AD17" s="531"/>
      <c r="AE17" s="841"/>
      <c r="AF17" s="840">
        <v>1</v>
      </c>
      <c r="AG17" s="531"/>
      <c r="AH17" s="531"/>
      <c r="AI17" s="530">
        <v>1</v>
      </c>
      <c r="AJ17" s="531"/>
      <c r="AK17" s="530">
        <v>2</v>
      </c>
      <c r="AL17" s="530">
        <v>8</v>
      </c>
      <c r="AM17" s="530">
        <v>2</v>
      </c>
      <c r="AN17" s="536">
        <v>3</v>
      </c>
      <c r="AO17" s="530">
        <v>3</v>
      </c>
      <c r="AP17" s="530">
        <v>2</v>
      </c>
      <c r="AQ17" s="530">
        <v>2</v>
      </c>
      <c r="AR17" s="530">
        <v>5</v>
      </c>
    </row>
    <row r="18" spans="1:44" ht="12" customHeight="1">
      <c r="A18" s="528" t="s">
        <v>89</v>
      </c>
      <c r="B18" s="530">
        <f t="shared" si="1"/>
        <v>42</v>
      </c>
      <c r="C18" s="530">
        <v>1</v>
      </c>
      <c r="D18" s="839">
        <v>1</v>
      </c>
      <c r="E18" s="531"/>
      <c r="F18" s="531"/>
      <c r="G18" s="531"/>
      <c r="H18" s="531"/>
      <c r="I18" s="531"/>
      <c r="J18" s="531"/>
      <c r="K18" s="531"/>
      <c r="L18" s="530">
        <v>3</v>
      </c>
      <c r="M18" s="530">
        <v>1</v>
      </c>
      <c r="N18" s="531"/>
      <c r="O18" s="531"/>
      <c r="P18" s="531"/>
      <c r="Q18" s="530">
        <v>1</v>
      </c>
      <c r="R18" s="531"/>
      <c r="S18" s="530">
        <v>3</v>
      </c>
      <c r="T18" s="531"/>
      <c r="U18" s="530">
        <v>4</v>
      </c>
      <c r="V18" s="530">
        <v>14</v>
      </c>
      <c r="W18" s="531"/>
      <c r="X18" s="531"/>
      <c r="Y18" s="842"/>
      <c r="Z18" s="843">
        <v>1</v>
      </c>
      <c r="AA18" s="844"/>
      <c r="AB18" s="531"/>
      <c r="AC18" s="530">
        <v>3</v>
      </c>
      <c r="AD18" s="531"/>
      <c r="AE18" s="841"/>
      <c r="AF18" s="841"/>
      <c r="AG18" s="531"/>
      <c r="AH18" s="531"/>
      <c r="AI18" s="531"/>
      <c r="AJ18" s="531"/>
      <c r="AK18" s="531"/>
      <c r="AL18" s="530">
        <v>4</v>
      </c>
      <c r="AM18" s="843">
        <v>2</v>
      </c>
      <c r="AN18" s="535">
        <v>1</v>
      </c>
      <c r="AO18" s="531"/>
      <c r="AP18" s="530">
        <v>1</v>
      </c>
      <c r="AQ18" s="531"/>
      <c r="AR18" s="530">
        <v>2</v>
      </c>
    </row>
    <row r="19" spans="1:44" ht="12" customHeight="1">
      <c r="A19" s="528" t="s">
        <v>90</v>
      </c>
      <c r="B19" s="530">
        <f t="shared" si="1"/>
        <v>279</v>
      </c>
      <c r="C19" s="530">
        <v>7</v>
      </c>
      <c r="D19" s="839">
        <v>7</v>
      </c>
      <c r="E19" s="530">
        <v>1</v>
      </c>
      <c r="F19" s="530">
        <v>5</v>
      </c>
      <c r="G19" s="530">
        <v>1</v>
      </c>
      <c r="H19" s="530">
        <v>1</v>
      </c>
      <c r="I19" s="530">
        <v>1</v>
      </c>
      <c r="J19" s="530">
        <v>6</v>
      </c>
      <c r="K19" s="530">
        <v>2</v>
      </c>
      <c r="L19" s="531"/>
      <c r="M19" s="531"/>
      <c r="N19" s="530">
        <v>5</v>
      </c>
      <c r="O19" s="530">
        <v>4</v>
      </c>
      <c r="P19" s="530">
        <v>2</v>
      </c>
      <c r="Q19" s="530">
        <v>1</v>
      </c>
      <c r="R19" s="530">
        <v>43</v>
      </c>
      <c r="S19" s="530">
        <v>47</v>
      </c>
      <c r="T19" s="530">
        <v>18</v>
      </c>
      <c r="U19" s="530">
        <v>9</v>
      </c>
      <c r="V19" s="530">
        <v>23</v>
      </c>
      <c r="W19" s="530">
        <v>12</v>
      </c>
      <c r="X19" s="531"/>
      <c r="Y19" s="842"/>
      <c r="Z19" s="844"/>
      <c r="AA19" s="844"/>
      <c r="AB19" s="530">
        <v>6</v>
      </c>
      <c r="AC19" s="530">
        <v>11</v>
      </c>
      <c r="AD19" s="531"/>
      <c r="AE19" s="841"/>
      <c r="AF19" s="841"/>
      <c r="AG19" s="531"/>
      <c r="AH19" s="531"/>
      <c r="AI19" s="531"/>
      <c r="AJ19" s="530">
        <v>1</v>
      </c>
      <c r="AK19" s="530">
        <v>2</v>
      </c>
      <c r="AL19" s="530">
        <v>12</v>
      </c>
      <c r="AM19" s="843">
        <v>5</v>
      </c>
      <c r="AN19" s="535">
        <v>21</v>
      </c>
      <c r="AO19" s="531"/>
      <c r="AP19" s="530">
        <v>9</v>
      </c>
      <c r="AQ19" s="530">
        <v>4</v>
      </c>
      <c r="AR19" s="530">
        <v>13</v>
      </c>
    </row>
    <row r="20" spans="1:44" ht="12" customHeight="1">
      <c r="A20" s="528" t="s">
        <v>91</v>
      </c>
      <c r="B20" s="530">
        <f t="shared" si="1"/>
        <v>43</v>
      </c>
      <c r="C20" s="531"/>
      <c r="D20" s="839"/>
      <c r="E20" s="531"/>
      <c r="F20" s="531"/>
      <c r="G20" s="531"/>
      <c r="H20" s="531"/>
      <c r="I20" s="531"/>
      <c r="J20" s="531"/>
      <c r="K20" s="531"/>
      <c r="L20" s="531"/>
      <c r="M20" s="531"/>
      <c r="N20" s="531"/>
      <c r="O20" s="530">
        <v>1</v>
      </c>
      <c r="P20" s="531"/>
      <c r="Q20" s="531"/>
      <c r="R20" s="530">
        <v>8</v>
      </c>
      <c r="S20" s="530">
        <v>5</v>
      </c>
      <c r="T20" s="530">
        <v>2</v>
      </c>
      <c r="U20" s="530">
        <v>3</v>
      </c>
      <c r="V20" s="530">
        <v>11</v>
      </c>
      <c r="W20" s="530">
        <v>4</v>
      </c>
      <c r="X20" s="531"/>
      <c r="Y20" s="842"/>
      <c r="Z20" s="843">
        <v>1</v>
      </c>
      <c r="AA20" s="844"/>
      <c r="AB20" s="531"/>
      <c r="AC20" s="531"/>
      <c r="AD20" s="531"/>
      <c r="AE20" s="841"/>
      <c r="AF20" s="841"/>
      <c r="AG20" s="531"/>
      <c r="AH20" s="531"/>
      <c r="AI20" s="531"/>
      <c r="AJ20" s="531"/>
      <c r="AK20" s="531"/>
      <c r="AL20" s="530">
        <v>1</v>
      </c>
      <c r="AM20" s="843">
        <v>1</v>
      </c>
      <c r="AN20" s="535">
        <v>1</v>
      </c>
      <c r="AO20" s="531"/>
      <c r="AP20" s="530">
        <v>3</v>
      </c>
      <c r="AQ20" s="531"/>
      <c r="AR20" s="530">
        <v>2</v>
      </c>
    </row>
    <row r="21" spans="1:44" ht="12" customHeight="1">
      <c r="A21" s="528" t="s">
        <v>92</v>
      </c>
      <c r="B21" s="530">
        <f t="shared" si="1"/>
        <v>15</v>
      </c>
      <c r="C21" s="530">
        <v>1</v>
      </c>
      <c r="D21" s="839"/>
      <c r="E21" s="531"/>
      <c r="F21" s="531"/>
      <c r="G21" s="531"/>
      <c r="H21" s="531"/>
      <c r="I21" s="531"/>
      <c r="J21" s="531"/>
      <c r="K21" s="531"/>
      <c r="L21" s="531"/>
      <c r="M21" s="531"/>
      <c r="N21" s="531"/>
      <c r="O21" s="531"/>
      <c r="P21" s="531"/>
      <c r="Q21" s="531"/>
      <c r="R21" s="531"/>
      <c r="S21" s="530">
        <v>1</v>
      </c>
      <c r="T21" s="531"/>
      <c r="U21" s="530">
        <v>3</v>
      </c>
      <c r="V21" s="530">
        <v>7</v>
      </c>
      <c r="W21" s="531"/>
      <c r="X21" s="531"/>
      <c r="Y21" s="842"/>
      <c r="Z21" s="844"/>
      <c r="AA21" s="844"/>
      <c r="AB21" s="531"/>
      <c r="AC21" s="531"/>
      <c r="AD21" s="531"/>
      <c r="AE21" s="841"/>
      <c r="AF21" s="841"/>
      <c r="AG21" s="531"/>
      <c r="AH21" s="531"/>
      <c r="AI21" s="531"/>
      <c r="AJ21" s="531"/>
      <c r="AK21" s="531"/>
      <c r="AL21" s="531"/>
      <c r="AM21" s="844"/>
      <c r="AN21" s="527"/>
      <c r="AO21" s="531"/>
      <c r="AP21" s="530">
        <v>1</v>
      </c>
      <c r="AQ21" s="530">
        <v>1</v>
      </c>
      <c r="AR21" s="530">
        <v>1</v>
      </c>
    </row>
    <row r="22" spans="1:44" ht="12" customHeight="1">
      <c r="A22" s="528" t="s">
        <v>93</v>
      </c>
      <c r="B22" s="530">
        <f t="shared" si="1"/>
        <v>38</v>
      </c>
      <c r="C22" s="531"/>
      <c r="D22" s="531"/>
      <c r="E22" s="531"/>
      <c r="F22" s="530">
        <v>1</v>
      </c>
      <c r="G22" s="531"/>
      <c r="H22" s="531"/>
      <c r="I22" s="531"/>
      <c r="J22" s="531"/>
      <c r="K22" s="531"/>
      <c r="L22" s="530">
        <v>1</v>
      </c>
      <c r="M22" s="531"/>
      <c r="N22" s="531"/>
      <c r="O22" s="530">
        <v>1</v>
      </c>
      <c r="P22" s="531"/>
      <c r="Q22" s="531"/>
      <c r="R22" s="531"/>
      <c r="S22" s="531"/>
      <c r="T22" s="531"/>
      <c r="U22" s="530">
        <v>6</v>
      </c>
      <c r="V22" s="530">
        <v>17</v>
      </c>
      <c r="W22" s="531"/>
      <c r="X22" s="531"/>
      <c r="Y22" s="842"/>
      <c r="Z22" s="844"/>
      <c r="AA22" s="844"/>
      <c r="AB22" s="531"/>
      <c r="AC22" s="531"/>
      <c r="AD22" s="531"/>
      <c r="AE22" s="841"/>
      <c r="AF22" s="841"/>
      <c r="AG22" s="531"/>
      <c r="AH22" s="531"/>
      <c r="AI22" s="531"/>
      <c r="AJ22" s="531"/>
      <c r="AK22" s="530">
        <v>1</v>
      </c>
      <c r="AL22" s="530">
        <v>4</v>
      </c>
      <c r="AM22" s="843">
        <v>1</v>
      </c>
      <c r="AN22" s="535">
        <v>4</v>
      </c>
      <c r="AO22" s="530">
        <v>2</v>
      </c>
      <c r="AP22" s="531"/>
      <c r="AQ22" s="531"/>
      <c r="AR22" s="526"/>
    </row>
    <row r="23" spans="1:44" ht="12" customHeight="1">
      <c r="A23" s="528" t="s">
        <v>94</v>
      </c>
      <c r="B23" s="530">
        <f t="shared" si="1"/>
        <v>165</v>
      </c>
      <c r="C23" s="530">
        <v>1</v>
      </c>
      <c r="D23" s="839"/>
      <c r="E23" s="530">
        <v>2</v>
      </c>
      <c r="F23" s="530">
        <v>1</v>
      </c>
      <c r="G23" s="531"/>
      <c r="H23" s="531"/>
      <c r="I23" s="531"/>
      <c r="J23" s="530">
        <v>1</v>
      </c>
      <c r="K23" s="530">
        <v>1</v>
      </c>
      <c r="L23" s="530">
        <v>1</v>
      </c>
      <c r="M23" s="531"/>
      <c r="N23" s="531"/>
      <c r="O23" s="530">
        <v>4</v>
      </c>
      <c r="P23" s="530">
        <v>1</v>
      </c>
      <c r="Q23" s="531"/>
      <c r="R23" s="531"/>
      <c r="S23" s="530">
        <v>19</v>
      </c>
      <c r="T23" s="530">
        <v>1</v>
      </c>
      <c r="U23" s="530">
        <v>10</v>
      </c>
      <c r="V23" s="530">
        <v>47</v>
      </c>
      <c r="W23" s="530">
        <v>4</v>
      </c>
      <c r="X23" s="531"/>
      <c r="Y23" s="842"/>
      <c r="Z23" s="843">
        <v>21</v>
      </c>
      <c r="AA23" s="843">
        <v>18</v>
      </c>
      <c r="AB23" s="531"/>
      <c r="AC23" s="530">
        <v>8</v>
      </c>
      <c r="AD23" s="531"/>
      <c r="AE23" s="841"/>
      <c r="AF23" s="840">
        <v>1</v>
      </c>
      <c r="AG23" s="531"/>
      <c r="AH23" s="531"/>
      <c r="AI23" s="531"/>
      <c r="AJ23" s="531"/>
      <c r="AK23" s="530">
        <v>4</v>
      </c>
      <c r="AL23" s="530">
        <v>4</v>
      </c>
      <c r="AM23" s="843">
        <v>2</v>
      </c>
      <c r="AN23" s="527"/>
      <c r="AO23" s="531"/>
      <c r="AP23" s="530">
        <v>2</v>
      </c>
      <c r="AQ23" s="530">
        <v>1</v>
      </c>
      <c r="AR23" s="530">
        <v>11</v>
      </c>
    </row>
    <row r="24" spans="1:44" ht="12" customHeight="1">
      <c r="A24" s="528" t="s">
        <v>95</v>
      </c>
      <c r="B24" s="530">
        <f t="shared" si="1"/>
        <v>80</v>
      </c>
      <c r="C24" s="531"/>
      <c r="D24" s="839"/>
      <c r="E24" s="531"/>
      <c r="F24" s="530">
        <v>1</v>
      </c>
      <c r="G24" s="531"/>
      <c r="H24" s="531"/>
      <c r="I24" s="531"/>
      <c r="J24" s="530">
        <v>1</v>
      </c>
      <c r="K24" s="531"/>
      <c r="L24" s="531"/>
      <c r="M24" s="530">
        <v>1</v>
      </c>
      <c r="N24" s="530">
        <v>1</v>
      </c>
      <c r="O24" s="530">
        <v>3</v>
      </c>
      <c r="P24" s="531"/>
      <c r="Q24" s="530">
        <v>1</v>
      </c>
      <c r="R24" s="530">
        <v>1</v>
      </c>
      <c r="S24" s="530">
        <v>15</v>
      </c>
      <c r="T24" s="530">
        <v>3</v>
      </c>
      <c r="U24" s="530">
        <v>2</v>
      </c>
      <c r="V24" s="530">
        <v>22</v>
      </c>
      <c r="W24" s="530">
        <v>5</v>
      </c>
      <c r="X24" s="531"/>
      <c r="Y24" s="842"/>
      <c r="Z24" s="843">
        <v>6</v>
      </c>
      <c r="AA24" s="843">
        <v>5</v>
      </c>
      <c r="AB24" s="531"/>
      <c r="AC24" s="531"/>
      <c r="AD24" s="531"/>
      <c r="AE24" s="840">
        <v>1</v>
      </c>
      <c r="AF24" s="840">
        <v>1</v>
      </c>
      <c r="AG24" s="531"/>
      <c r="AH24" s="531"/>
      <c r="AI24" s="531"/>
      <c r="AJ24" s="531"/>
      <c r="AK24" s="531"/>
      <c r="AL24" s="530">
        <v>4</v>
      </c>
      <c r="AM24" s="844"/>
      <c r="AN24" s="535">
        <v>1</v>
      </c>
      <c r="AO24" s="531"/>
      <c r="AP24" s="531"/>
      <c r="AQ24" s="530">
        <v>1</v>
      </c>
      <c r="AR24" s="530">
        <v>5</v>
      </c>
    </row>
    <row r="25" spans="1:44" ht="12" customHeight="1">
      <c r="A25" s="528" t="s">
        <v>96</v>
      </c>
      <c r="B25" s="530">
        <f t="shared" si="1"/>
        <v>39</v>
      </c>
      <c r="C25" s="531"/>
      <c r="D25" s="839"/>
      <c r="E25" s="531"/>
      <c r="F25" s="531"/>
      <c r="G25" s="530">
        <v>1</v>
      </c>
      <c r="H25" s="531"/>
      <c r="I25" s="531"/>
      <c r="J25" s="531"/>
      <c r="K25" s="531"/>
      <c r="L25" s="531"/>
      <c r="M25" s="531"/>
      <c r="N25" s="531"/>
      <c r="O25" s="530">
        <v>2</v>
      </c>
      <c r="P25" s="531"/>
      <c r="Q25" s="530">
        <v>1</v>
      </c>
      <c r="R25" s="531"/>
      <c r="S25" s="530">
        <v>2</v>
      </c>
      <c r="T25" s="530">
        <v>9</v>
      </c>
      <c r="U25" s="530">
        <v>5</v>
      </c>
      <c r="V25" s="530">
        <v>9</v>
      </c>
      <c r="W25" s="530">
        <v>1</v>
      </c>
      <c r="X25" s="531"/>
      <c r="Y25" s="842"/>
      <c r="Z25" s="844"/>
      <c r="AA25" s="843">
        <v>1</v>
      </c>
      <c r="AB25" s="531"/>
      <c r="AC25" s="531"/>
      <c r="AD25" s="531"/>
      <c r="AE25" s="841"/>
      <c r="AF25" s="841"/>
      <c r="AG25" s="531"/>
      <c r="AH25" s="531"/>
      <c r="AI25" s="531"/>
      <c r="AJ25" s="531"/>
      <c r="AK25" s="530">
        <v>1</v>
      </c>
      <c r="AL25" s="530">
        <v>3</v>
      </c>
      <c r="AM25" s="844"/>
      <c r="AN25" s="535">
        <v>1</v>
      </c>
      <c r="AO25" s="531"/>
      <c r="AP25" s="530">
        <v>3</v>
      </c>
      <c r="AQ25" s="531"/>
      <c r="AR25" s="531"/>
    </row>
    <row r="26" spans="1:44" ht="12" customHeight="1">
      <c r="A26" s="528" t="s">
        <v>97</v>
      </c>
      <c r="B26" s="530">
        <f t="shared" si="1"/>
        <v>82</v>
      </c>
      <c r="C26" s="530">
        <v>2</v>
      </c>
      <c r="D26" s="839">
        <v>3</v>
      </c>
      <c r="E26" s="531"/>
      <c r="F26" s="530">
        <v>1</v>
      </c>
      <c r="G26" s="531"/>
      <c r="H26" s="531"/>
      <c r="I26" s="531"/>
      <c r="J26" s="530">
        <v>1</v>
      </c>
      <c r="K26" s="531"/>
      <c r="L26" s="531"/>
      <c r="M26" s="530">
        <v>1</v>
      </c>
      <c r="N26" s="531"/>
      <c r="O26" s="530">
        <v>5</v>
      </c>
      <c r="P26" s="531"/>
      <c r="Q26" s="530">
        <v>1</v>
      </c>
      <c r="R26" s="531"/>
      <c r="S26" s="530">
        <v>7</v>
      </c>
      <c r="T26" s="531"/>
      <c r="U26" s="530">
        <v>7</v>
      </c>
      <c r="V26" s="530">
        <v>21</v>
      </c>
      <c r="W26" s="530">
        <v>3</v>
      </c>
      <c r="X26" s="531"/>
      <c r="Y26" s="842"/>
      <c r="Z26" s="844"/>
      <c r="AA26" s="844"/>
      <c r="AB26" s="530">
        <v>5</v>
      </c>
      <c r="AC26" s="531"/>
      <c r="AD26" s="531"/>
      <c r="AE26" s="841"/>
      <c r="AF26" s="841"/>
      <c r="AG26" s="531"/>
      <c r="AH26" s="530">
        <v>1</v>
      </c>
      <c r="AI26" s="531"/>
      <c r="AJ26" s="531"/>
      <c r="AK26" s="530">
        <v>1</v>
      </c>
      <c r="AL26" s="530">
        <v>5</v>
      </c>
      <c r="AM26" s="844"/>
      <c r="AN26" s="535">
        <v>6</v>
      </c>
      <c r="AO26" s="531"/>
      <c r="AP26" s="530">
        <v>4</v>
      </c>
      <c r="AQ26" s="530">
        <v>3</v>
      </c>
      <c r="AR26" s="530">
        <v>5</v>
      </c>
    </row>
    <row r="27" spans="1:44" ht="12" customHeight="1">
      <c r="A27" s="528" t="s">
        <v>98</v>
      </c>
      <c r="B27" s="530">
        <f t="shared" si="1"/>
        <v>105</v>
      </c>
      <c r="C27" s="530">
        <v>2</v>
      </c>
      <c r="D27" s="839"/>
      <c r="E27" s="531"/>
      <c r="F27" s="531"/>
      <c r="G27" s="531"/>
      <c r="H27" s="531"/>
      <c r="I27" s="530">
        <v>2</v>
      </c>
      <c r="J27" s="530">
        <v>2</v>
      </c>
      <c r="K27" s="531"/>
      <c r="L27" s="530">
        <v>3</v>
      </c>
      <c r="M27" s="530">
        <v>2</v>
      </c>
      <c r="N27" s="530">
        <v>3</v>
      </c>
      <c r="O27" s="530">
        <v>2</v>
      </c>
      <c r="P27" s="531"/>
      <c r="Q27" s="530">
        <v>1</v>
      </c>
      <c r="R27" s="530">
        <v>9</v>
      </c>
      <c r="S27" s="530">
        <v>7</v>
      </c>
      <c r="T27" s="530">
        <v>5</v>
      </c>
      <c r="U27" s="530">
        <v>18</v>
      </c>
      <c r="V27" s="530">
        <v>26</v>
      </c>
      <c r="W27" s="530">
        <v>4</v>
      </c>
      <c r="X27" s="531"/>
      <c r="Y27" s="842"/>
      <c r="Z27" s="843">
        <v>1</v>
      </c>
      <c r="AA27" s="843">
        <v>1</v>
      </c>
      <c r="AB27" s="530">
        <v>4</v>
      </c>
      <c r="AC27" s="530">
        <v>5</v>
      </c>
      <c r="AD27" s="530">
        <v>2</v>
      </c>
      <c r="AE27" s="841"/>
      <c r="AF27" s="841"/>
      <c r="AG27" s="531"/>
      <c r="AH27" s="530">
        <v>1</v>
      </c>
      <c r="AI27" s="531"/>
      <c r="AJ27" s="531"/>
      <c r="AK27" s="531"/>
      <c r="AL27" s="530">
        <v>1</v>
      </c>
      <c r="AM27" s="844"/>
      <c r="AN27" s="535">
        <v>1</v>
      </c>
      <c r="AO27" s="531"/>
      <c r="AP27" s="531"/>
      <c r="AQ27" s="531"/>
      <c r="AR27" s="530">
        <v>3</v>
      </c>
    </row>
    <row r="28" spans="1:44" ht="12" customHeight="1">
      <c r="A28" s="528" t="s">
        <v>99</v>
      </c>
      <c r="B28" s="530">
        <f t="shared" si="1"/>
        <v>529</v>
      </c>
      <c r="C28" s="530">
        <v>23</v>
      </c>
      <c r="D28" s="839">
        <v>9</v>
      </c>
      <c r="E28" s="530">
        <v>11</v>
      </c>
      <c r="F28" s="530">
        <v>5</v>
      </c>
      <c r="G28" s="530">
        <v>2</v>
      </c>
      <c r="H28" s="530">
        <v>1</v>
      </c>
      <c r="I28" s="530">
        <v>7</v>
      </c>
      <c r="J28" s="530">
        <v>4</v>
      </c>
      <c r="K28" s="530">
        <v>4</v>
      </c>
      <c r="L28" s="530">
        <v>4</v>
      </c>
      <c r="M28" s="530">
        <v>13</v>
      </c>
      <c r="N28" s="530">
        <v>19</v>
      </c>
      <c r="O28" s="530">
        <v>21</v>
      </c>
      <c r="P28" s="530">
        <v>7</v>
      </c>
      <c r="Q28" s="530">
        <v>7</v>
      </c>
      <c r="R28" s="530">
        <v>63</v>
      </c>
      <c r="S28" s="530">
        <v>71</v>
      </c>
      <c r="T28" s="530">
        <v>24</v>
      </c>
      <c r="U28" s="530">
        <v>6</v>
      </c>
      <c r="V28" s="530">
        <v>66</v>
      </c>
      <c r="W28" s="530">
        <v>13</v>
      </c>
      <c r="X28" s="531"/>
      <c r="Y28" s="842"/>
      <c r="Z28" s="844"/>
      <c r="AA28" s="843">
        <v>1</v>
      </c>
      <c r="AB28" s="530">
        <v>11</v>
      </c>
      <c r="AC28" s="530">
        <v>7</v>
      </c>
      <c r="AD28" s="530">
        <v>6</v>
      </c>
      <c r="AE28" s="840">
        <v>2</v>
      </c>
      <c r="AF28" s="841"/>
      <c r="AG28" s="530">
        <v>1</v>
      </c>
      <c r="AH28" s="530">
        <v>3</v>
      </c>
      <c r="AI28" s="530">
        <v>1</v>
      </c>
      <c r="AJ28" s="530">
        <v>15</v>
      </c>
      <c r="AK28" s="530">
        <v>8</v>
      </c>
      <c r="AL28" s="530">
        <v>34</v>
      </c>
      <c r="AM28" s="843">
        <v>3</v>
      </c>
      <c r="AN28" s="535">
        <v>12</v>
      </c>
      <c r="AO28" s="530">
        <v>4</v>
      </c>
      <c r="AP28" s="530">
        <v>15</v>
      </c>
      <c r="AQ28" s="530">
        <v>8</v>
      </c>
      <c r="AR28" s="530">
        <v>18</v>
      </c>
    </row>
    <row r="29" spans="1:44" ht="12" customHeight="1">
      <c r="A29" s="528" t="s">
        <v>63</v>
      </c>
      <c r="B29" s="530">
        <f t="shared" si="1"/>
        <v>195</v>
      </c>
      <c r="C29" s="530">
        <v>3</v>
      </c>
      <c r="D29" s="839">
        <v>5</v>
      </c>
      <c r="E29" s="530">
        <v>2</v>
      </c>
      <c r="F29" s="530">
        <v>4</v>
      </c>
      <c r="G29" s="530">
        <v>1</v>
      </c>
      <c r="H29" s="531"/>
      <c r="I29" s="531"/>
      <c r="J29" s="530">
        <v>2</v>
      </c>
      <c r="K29" s="530">
        <v>2</v>
      </c>
      <c r="L29" s="530">
        <v>3</v>
      </c>
      <c r="M29" s="530">
        <v>1</v>
      </c>
      <c r="N29" s="530">
        <v>4</v>
      </c>
      <c r="O29" s="530">
        <v>8</v>
      </c>
      <c r="P29" s="530">
        <v>1</v>
      </c>
      <c r="Q29" s="530">
        <v>2</v>
      </c>
      <c r="R29" s="530">
        <v>9</v>
      </c>
      <c r="S29" s="530">
        <v>12</v>
      </c>
      <c r="T29" s="530">
        <v>7</v>
      </c>
      <c r="U29" s="530">
        <v>3</v>
      </c>
      <c r="V29" s="530">
        <v>18</v>
      </c>
      <c r="W29" s="530">
        <v>10</v>
      </c>
      <c r="X29" s="531"/>
      <c r="Y29" s="842"/>
      <c r="Z29" s="844"/>
      <c r="AA29" s="843">
        <v>2</v>
      </c>
      <c r="AB29" s="530">
        <v>10</v>
      </c>
      <c r="AC29" s="530">
        <v>4</v>
      </c>
      <c r="AD29" s="530">
        <v>15</v>
      </c>
      <c r="AE29" s="840">
        <v>8</v>
      </c>
      <c r="AF29" s="841"/>
      <c r="AG29" s="530">
        <v>5</v>
      </c>
      <c r="AH29" s="530">
        <v>19</v>
      </c>
      <c r="AI29" s="531"/>
      <c r="AJ29" s="531"/>
      <c r="AK29" s="530">
        <v>2</v>
      </c>
      <c r="AL29" s="530">
        <v>14</v>
      </c>
      <c r="AM29" s="844"/>
      <c r="AN29" s="535">
        <v>1</v>
      </c>
      <c r="AO29" s="530">
        <v>1</v>
      </c>
      <c r="AP29" s="530">
        <v>4</v>
      </c>
      <c r="AQ29" s="530">
        <v>4</v>
      </c>
      <c r="AR29" s="530">
        <v>9</v>
      </c>
    </row>
    <row r="30" spans="1:44" ht="12" customHeight="1">
      <c r="A30" s="528" t="s">
        <v>100</v>
      </c>
      <c r="B30" s="530">
        <f t="shared" si="1"/>
        <v>67</v>
      </c>
      <c r="C30" s="530">
        <v>2</v>
      </c>
      <c r="D30" s="530">
        <v>1</v>
      </c>
      <c r="E30" s="530">
        <v>2</v>
      </c>
      <c r="F30" s="531"/>
      <c r="G30" s="531"/>
      <c r="H30" s="530">
        <v>1</v>
      </c>
      <c r="I30" s="530">
        <v>1</v>
      </c>
      <c r="J30" s="531"/>
      <c r="K30" s="531"/>
      <c r="L30" s="530">
        <v>1</v>
      </c>
      <c r="M30" s="530">
        <v>1</v>
      </c>
      <c r="N30" s="530">
        <v>1</v>
      </c>
      <c r="O30" s="530">
        <v>2</v>
      </c>
      <c r="P30" s="530">
        <v>1</v>
      </c>
      <c r="Q30" s="530">
        <v>1</v>
      </c>
      <c r="R30" s="530">
        <v>6</v>
      </c>
      <c r="S30" s="530">
        <v>12</v>
      </c>
      <c r="T30" s="530">
        <v>3</v>
      </c>
      <c r="U30" s="839">
        <v>5</v>
      </c>
      <c r="V30" s="530">
        <v>13</v>
      </c>
      <c r="W30" s="530">
        <v>3</v>
      </c>
      <c r="X30" s="531"/>
      <c r="Y30" s="842"/>
      <c r="Z30" s="844"/>
      <c r="AA30" s="844"/>
      <c r="AB30" s="530">
        <v>1</v>
      </c>
      <c r="AC30" s="530">
        <v>4</v>
      </c>
      <c r="AD30" s="531"/>
      <c r="AE30" s="841"/>
      <c r="AF30" s="841"/>
      <c r="AG30" s="531"/>
      <c r="AH30" s="531"/>
      <c r="AI30" s="531"/>
      <c r="AJ30" s="531"/>
      <c r="AK30" s="530">
        <v>1</v>
      </c>
      <c r="AL30" s="530">
        <v>2</v>
      </c>
      <c r="AM30" s="844"/>
      <c r="AN30" s="535">
        <v>2</v>
      </c>
      <c r="AO30" s="531"/>
      <c r="AP30" s="530">
        <v>1</v>
      </c>
      <c r="AQ30" s="531"/>
      <c r="AR30" s="531"/>
    </row>
    <row r="31" spans="1:44" ht="12" customHeight="1">
      <c r="A31" s="697" t="s">
        <v>101</v>
      </c>
      <c r="B31" s="530">
        <f t="shared" si="1"/>
        <v>69</v>
      </c>
      <c r="C31" s="531"/>
      <c r="D31" s="839">
        <v>3</v>
      </c>
      <c r="E31" s="530">
        <v>2</v>
      </c>
      <c r="F31" s="530">
        <v>1</v>
      </c>
      <c r="G31" s="531"/>
      <c r="H31" s="531"/>
      <c r="I31" s="531"/>
      <c r="J31" s="531"/>
      <c r="K31" s="531"/>
      <c r="L31" s="531"/>
      <c r="M31" s="531"/>
      <c r="N31" s="530">
        <v>2</v>
      </c>
      <c r="O31" s="530">
        <v>2</v>
      </c>
      <c r="P31" s="531"/>
      <c r="Q31" s="531"/>
      <c r="R31" s="530">
        <v>2</v>
      </c>
      <c r="S31" s="530">
        <v>4</v>
      </c>
      <c r="T31" s="530">
        <v>3</v>
      </c>
      <c r="U31" s="530">
        <v>5</v>
      </c>
      <c r="V31" s="839">
        <v>15</v>
      </c>
      <c r="W31" s="530">
        <v>4</v>
      </c>
      <c r="X31" s="531"/>
      <c r="Y31" s="842"/>
      <c r="Z31" s="844"/>
      <c r="AA31" s="844"/>
      <c r="AB31" s="530">
        <v>7</v>
      </c>
      <c r="AC31" s="530">
        <v>3</v>
      </c>
      <c r="AD31" s="531"/>
      <c r="AE31" s="841"/>
      <c r="AF31" s="841"/>
      <c r="AG31" s="531"/>
      <c r="AH31" s="531"/>
      <c r="AI31" s="531"/>
      <c r="AJ31" s="531"/>
      <c r="AK31" s="531"/>
      <c r="AL31" s="530">
        <v>3</v>
      </c>
      <c r="AM31" s="843">
        <v>2</v>
      </c>
      <c r="AN31" s="535">
        <v>7</v>
      </c>
      <c r="AO31" s="531"/>
      <c r="AP31" s="531"/>
      <c r="AQ31" s="531"/>
      <c r="AR31" s="530">
        <v>4</v>
      </c>
    </row>
    <row r="32" spans="1:44" ht="12" customHeight="1">
      <c r="A32" s="528" t="s">
        <v>56</v>
      </c>
      <c r="B32" s="530">
        <f t="shared" si="1"/>
        <v>164</v>
      </c>
      <c r="C32" s="530">
        <v>4</v>
      </c>
      <c r="D32" s="530">
        <v>4</v>
      </c>
      <c r="E32" s="530">
        <v>1</v>
      </c>
      <c r="F32" s="530">
        <v>3</v>
      </c>
      <c r="G32" s="531"/>
      <c r="H32" s="530">
        <v>2</v>
      </c>
      <c r="I32" s="530">
        <v>1</v>
      </c>
      <c r="J32" s="530">
        <v>1</v>
      </c>
      <c r="K32" s="530">
        <v>1</v>
      </c>
      <c r="L32" s="530">
        <v>3</v>
      </c>
      <c r="M32" s="530">
        <v>3</v>
      </c>
      <c r="N32" s="530">
        <v>4</v>
      </c>
      <c r="O32" s="530">
        <v>3</v>
      </c>
      <c r="P32" s="530">
        <v>5</v>
      </c>
      <c r="Q32" s="530">
        <v>2</v>
      </c>
      <c r="R32" s="531"/>
      <c r="S32" s="530">
        <v>23</v>
      </c>
      <c r="T32" s="530">
        <v>5</v>
      </c>
      <c r="U32" s="530">
        <v>7</v>
      </c>
      <c r="V32" s="530">
        <v>37</v>
      </c>
      <c r="W32" s="530">
        <v>8</v>
      </c>
      <c r="X32" s="531"/>
      <c r="Y32" s="842"/>
      <c r="Z32" s="844"/>
      <c r="AA32" s="844"/>
      <c r="AB32" s="530">
        <v>3</v>
      </c>
      <c r="AC32" s="530">
        <v>7</v>
      </c>
      <c r="AD32" s="531"/>
      <c r="AE32" s="841"/>
      <c r="AF32" s="841"/>
      <c r="AG32" s="531"/>
      <c r="AH32" s="531"/>
      <c r="AI32" s="530">
        <v>3</v>
      </c>
      <c r="AJ32" s="530">
        <v>3</v>
      </c>
      <c r="AK32" s="845">
        <v>5</v>
      </c>
      <c r="AL32" s="530">
        <v>11</v>
      </c>
      <c r="AM32" s="844"/>
      <c r="AN32" s="535">
        <v>3</v>
      </c>
      <c r="AO32" s="530">
        <v>1</v>
      </c>
      <c r="AP32" s="530">
        <v>2</v>
      </c>
      <c r="AQ32" s="530">
        <v>2</v>
      </c>
      <c r="AR32" s="530">
        <v>7</v>
      </c>
    </row>
    <row r="33" spans="1:44" ht="12" customHeight="1">
      <c r="A33" s="528" t="s">
        <v>102</v>
      </c>
      <c r="B33" s="530">
        <f t="shared" si="1"/>
        <v>3751</v>
      </c>
      <c r="C33" s="530">
        <v>9</v>
      </c>
      <c r="D33" s="839">
        <v>30</v>
      </c>
      <c r="E33" s="530">
        <v>20</v>
      </c>
      <c r="F33" s="530">
        <v>48</v>
      </c>
      <c r="G33" s="530">
        <v>35</v>
      </c>
      <c r="H33" s="530">
        <v>6</v>
      </c>
      <c r="I33" s="530">
        <v>8</v>
      </c>
      <c r="J33" s="530">
        <v>29</v>
      </c>
      <c r="K33" s="530">
        <v>27</v>
      </c>
      <c r="L33" s="530">
        <v>25</v>
      </c>
      <c r="M33" s="530">
        <v>38</v>
      </c>
      <c r="N33" s="530">
        <v>52</v>
      </c>
      <c r="O33" s="530">
        <v>70</v>
      </c>
      <c r="P33" s="530">
        <v>26</v>
      </c>
      <c r="Q33" s="530">
        <v>33</v>
      </c>
      <c r="R33" s="530">
        <v>453</v>
      </c>
      <c r="S33" s="530">
        <v>695</v>
      </c>
      <c r="T33" s="530">
        <v>265</v>
      </c>
      <c r="U33" s="530">
        <v>158</v>
      </c>
      <c r="V33" s="530">
        <v>467</v>
      </c>
      <c r="W33" s="530">
        <v>123</v>
      </c>
      <c r="X33" s="531"/>
      <c r="Y33" s="842"/>
      <c r="Z33" s="843">
        <v>2</v>
      </c>
      <c r="AA33" s="843">
        <v>3</v>
      </c>
      <c r="AB33" s="530">
        <v>84</v>
      </c>
      <c r="AC33" s="530">
        <v>70</v>
      </c>
      <c r="AD33" s="530">
        <v>2</v>
      </c>
      <c r="AE33" s="840">
        <v>7</v>
      </c>
      <c r="AF33" s="840">
        <v>2</v>
      </c>
      <c r="AG33" s="530">
        <v>2</v>
      </c>
      <c r="AH33" s="531"/>
      <c r="AI33" s="530">
        <v>20</v>
      </c>
      <c r="AJ33" s="530">
        <v>53</v>
      </c>
      <c r="AK33" s="530">
        <v>85</v>
      </c>
      <c r="AL33" s="530">
        <v>281</v>
      </c>
      <c r="AM33" s="843">
        <v>28</v>
      </c>
      <c r="AN33" s="535">
        <v>42</v>
      </c>
      <c r="AO33" s="530">
        <v>33</v>
      </c>
      <c r="AP33" s="530">
        <v>93</v>
      </c>
      <c r="AQ33" s="530">
        <v>99</v>
      </c>
      <c r="AR33" s="530">
        <v>228</v>
      </c>
    </row>
    <row r="34" spans="1:44" ht="12" customHeight="1">
      <c r="A34" s="528" t="s">
        <v>57</v>
      </c>
      <c r="B34" s="530">
        <f t="shared" si="1"/>
        <v>197</v>
      </c>
      <c r="C34" s="530">
        <v>5</v>
      </c>
      <c r="D34" s="839">
        <v>3</v>
      </c>
      <c r="E34" s="531"/>
      <c r="F34" s="530">
        <v>3</v>
      </c>
      <c r="G34" s="530">
        <v>3</v>
      </c>
      <c r="H34" s="530">
        <v>1</v>
      </c>
      <c r="I34" s="530">
        <v>2</v>
      </c>
      <c r="J34" s="530">
        <v>2</v>
      </c>
      <c r="K34" s="530">
        <v>2</v>
      </c>
      <c r="L34" s="530">
        <v>1</v>
      </c>
      <c r="M34" s="530">
        <v>3</v>
      </c>
      <c r="N34" s="530">
        <v>5</v>
      </c>
      <c r="O34" s="530">
        <v>6</v>
      </c>
      <c r="P34" s="530">
        <v>1</v>
      </c>
      <c r="Q34" s="530">
        <v>5</v>
      </c>
      <c r="R34" s="530">
        <v>18</v>
      </c>
      <c r="S34" s="530">
        <v>16</v>
      </c>
      <c r="T34" s="530">
        <v>14</v>
      </c>
      <c r="U34" s="530">
        <v>9</v>
      </c>
      <c r="V34" s="530">
        <v>28</v>
      </c>
      <c r="W34" s="530">
        <v>5</v>
      </c>
      <c r="X34" s="531"/>
      <c r="Y34" s="842"/>
      <c r="Z34" s="844"/>
      <c r="AA34" s="844"/>
      <c r="AB34" s="530">
        <v>7</v>
      </c>
      <c r="AC34" s="530">
        <v>6</v>
      </c>
      <c r="AD34" s="531"/>
      <c r="AE34" s="840">
        <v>1</v>
      </c>
      <c r="AF34" s="841"/>
      <c r="AG34" s="531"/>
      <c r="AH34" s="531"/>
      <c r="AI34" s="530">
        <v>1</v>
      </c>
      <c r="AJ34" s="530">
        <v>4</v>
      </c>
      <c r="AK34" s="530">
        <v>3</v>
      </c>
      <c r="AL34" s="530">
        <v>18</v>
      </c>
      <c r="AM34" s="843">
        <v>3</v>
      </c>
      <c r="AN34" s="535">
        <v>4</v>
      </c>
      <c r="AO34" s="530">
        <v>1</v>
      </c>
      <c r="AP34" s="530">
        <v>5</v>
      </c>
      <c r="AQ34" s="845">
        <v>3</v>
      </c>
      <c r="AR34" s="530">
        <v>9</v>
      </c>
    </row>
    <row r="35" spans="1:44" ht="12" customHeight="1">
      <c r="A35" s="528" t="s">
        <v>103</v>
      </c>
      <c r="B35" s="530">
        <f t="shared" si="1"/>
        <v>230</v>
      </c>
      <c r="C35" s="530">
        <v>6</v>
      </c>
      <c r="D35" s="839">
        <v>22</v>
      </c>
      <c r="E35" s="530">
        <v>9</v>
      </c>
      <c r="F35" s="530">
        <v>7</v>
      </c>
      <c r="G35" s="530">
        <v>3</v>
      </c>
      <c r="H35" s="531"/>
      <c r="I35" s="531"/>
      <c r="J35" s="530">
        <v>6</v>
      </c>
      <c r="K35" s="530">
        <v>7</v>
      </c>
      <c r="L35" s="530">
        <v>1</v>
      </c>
      <c r="M35" s="531"/>
      <c r="N35" s="530">
        <v>11</v>
      </c>
      <c r="O35" s="530">
        <v>9</v>
      </c>
      <c r="P35" s="530">
        <v>1</v>
      </c>
      <c r="Q35" s="531"/>
      <c r="R35" s="530">
        <v>10</v>
      </c>
      <c r="S35" s="530">
        <v>25</v>
      </c>
      <c r="T35" s="530">
        <v>4</v>
      </c>
      <c r="U35" s="530">
        <v>12</v>
      </c>
      <c r="V35" s="530">
        <v>33</v>
      </c>
      <c r="W35" s="530">
        <v>7</v>
      </c>
      <c r="X35" s="531"/>
      <c r="Y35" s="842"/>
      <c r="Z35" s="844"/>
      <c r="AA35" s="844"/>
      <c r="AB35" s="530">
        <v>3</v>
      </c>
      <c r="AC35" s="530">
        <v>4</v>
      </c>
      <c r="AD35" s="531"/>
      <c r="AE35" s="841"/>
      <c r="AF35" s="841"/>
      <c r="AG35" s="531"/>
      <c r="AH35" s="530">
        <v>1</v>
      </c>
      <c r="AI35" s="530">
        <v>2</v>
      </c>
      <c r="AJ35" s="530">
        <v>2</v>
      </c>
      <c r="AK35" s="531"/>
      <c r="AL35" s="530">
        <v>5</v>
      </c>
      <c r="AM35" s="843">
        <v>1</v>
      </c>
      <c r="AN35" s="535">
        <v>14</v>
      </c>
      <c r="AO35" s="531"/>
      <c r="AP35" s="530">
        <v>8</v>
      </c>
      <c r="AQ35" s="530">
        <v>6</v>
      </c>
      <c r="AR35" s="530">
        <v>11</v>
      </c>
    </row>
    <row r="36" spans="1:44" ht="12" customHeight="1">
      <c r="A36" s="528" t="s">
        <v>127</v>
      </c>
      <c r="B36" s="531"/>
      <c r="C36" s="531"/>
      <c r="D36" s="839"/>
      <c r="E36" s="531"/>
      <c r="F36" s="531"/>
      <c r="G36" s="531"/>
      <c r="H36" s="531"/>
      <c r="I36" s="531"/>
      <c r="J36" s="531"/>
      <c r="K36" s="531"/>
      <c r="L36" s="531"/>
      <c r="M36" s="531"/>
      <c r="N36" s="531"/>
      <c r="O36" s="531"/>
      <c r="P36" s="531"/>
      <c r="Q36" s="531"/>
      <c r="R36" s="531"/>
      <c r="S36" s="531"/>
      <c r="T36" s="531"/>
      <c r="U36" s="531"/>
      <c r="V36" s="531"/>
      <c r="W36" s="531"/>
      <c r="X36" s="531"/>
      <c r="Y36" s="842"/>
      <c r="Z36" s="844"/>
      <c r="AA36" s="844"/>
      <c r="AB36" s="531"/>
      <c r="AC36" s="531"/>
      <c r="AD36" s="531"/>
      <c r="AE36" s="841"/>
      <c r="AF36" s="841"/>
      <c r="AG36" s="531"/>
      <c r="AH36" s="531"/>
      <c r="AI36" s="531"/>
      <c r="AJ36" s="531"/>
      <c r="AK36" s="531"/>
      <c r="AL36" s="531"/>
      <c r="AM36" s="844"/>
      <c r="AN36" s="527"/>
      <c r="AO36" s="531"/>
      <c r="AP36" s="531"/>
      <c r="AQ36" s="531"/>
      <c r="AR36" s="531"/>
    </row>
    <row r="37" spans="1:44" ht="9.9499999999999993" customHeight="1">
      <c r="A37" s="38" t="s">
        <v>128</v>
      </c>
      <c r="B37" s="526"/>
      <c r="C37" s="526"/>
      <c r="D37" s="526"/>
      <c r="E37" s="526"/>
      <c r="F37" s="526"/>
      <c r="G37" s="526"/>
      <c r="H37" s="526"/>
      <c r="I37" s="526"/>
      <c r="J37" s="526"/>
      <c r="K37" s="526"/>
      <c r="L37" s="526"/>
      <c r="M37" s="526"/>
      <c r="N37" s="526"/>
      <c r="O37" s="526"/>
      <c r="P37" s="526"/>
      <c r="Q37" s="526"/>
      <c r="R37" s="526"/>
      <c r="S37" s="526"/>
      <c r="T37" s="526"/>
      <c r="U37" s="526"/>
      <c r="V37" s="526"/>
      <c r="W37" s="526"/>
      <c r="X37" s="526"/>
      <c r="Y37" s="526"/>
      <c r="Z37" s="526"/>
      <c r="AA37" s="526"/>
      <c r="AB37" s="526"/>
      <c r="AC37" s="526"/>
      <c r="AD37" s="526"/>
      <c r="AE37" s="526"/>
      <c r="AF37" s="526"/>
      <c r="AG37" s="526"/>
      <c r="AH37" s="526"/>
      <c r="AI37" s="526"/>
      <c r="AJ37" s="526"/>
      <c r="AK37" s="526"/>
      <c r="AL37" s="526"/>
      <c r="AM37" s="526"/>
      <c r="AN37" s="526"/>
      <c r="AO37" s="526"/>
      <c r="AP37" s="38" t="s">
        <v>366</v>
      </c>
      <c r="AQ37" s="526"/>
      <c r="AR37" s="526"/>
    </row>
  </sheetData>
  <sheetProtection password="CA55" sheet="1" objects="1" scenarios="1"/>
  <phoneticPr fontId="9" type="noConversion"/>
  <pageMargins left="0.47244094488188981" right="0.75" top="1.299212598425197" bottom="0.78740157480314965" header="0" footer="0"/>
  <pageSetup scale="95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AK48"/>
  <sheetViews>
    <sheetView showGridLines="0" workbookViewId="0">
      <selection sqref="A1:IV65536"/>
    </sheetView>
  </sheetViews>
  <sheetFormatPr baseColWidth="10" defaultColWidth="12.3984375" defaultRowHeight="10.5"/>
  <cols>
    <col min="1" max="1" width="0.19921875" style="848" customWidth="1"/>
    <col min="2" max="2" width="22" style="848" customWidth="1"/>
    <col min="3" max="3" width="5.19921875" style="848" customWidth="1"/>
    <col min="4" max="36" width="4.59765625" style="848" customWidth="1"/>
    <col min="37" max="37" width="8" style="848" customWidth="1"/>
    <col min="38" max="38" width="4.59765625" style="848" customWidth="1"/>
    <col min="39" max="16384" width="12.3984375" style="848"/>
  </cols>
  <sheetData>
    <row r="1" spans="1:37">
      <c r="A1" s="846" t="s">
        <v>298</v>
      </c>
      <c r="B1" s="847"/>
      <c r="C1" s="847"/>
      <c r="D1" s="847"/>
      <c r="E1" s="847"/>
      <c r="F1" s="847"/>
      <c r="G1" s="847"/>
      <c r="H1" s="847"/>
      <c r="I1" s="847"/>
      <c r="J1" s="847"/>
      <c r="K1" s="847"/>
      <c r="L1" s="847"/>
      <c r="M1" s="847"/>
      <c r="N1" s="847"/>
      <c r="O1" s="847"/>
      <c r="P1" s="847"/>
      <c r="Q1" s="847"/>
      <c r="R1" s="847"/>
      <c r="S1" s="847"/>
      <c r="T1" s="847"/>
      <c r="U1" s="847"/>
      <c r="V1" s="847"/>
      <c r="W1" s="847"/>
      <c r="X1" s="847"/>
      <c r="Y1" s="847"/>
    </row>
    <row r="2" spans="1:37">
      <c r="A2" s="847"/>
      <c r="B2" s="847"/>
      <c r="C2" s="847"/>
      <c r="D2" s="847"/>
      <c r="E2" s="847"/>
      <c r="F2" s="847"/>
      <c r="G2" s="847"/>
      <c r="H2" s="847"/>
      <c r="I2" s="847"/>
      <c r="J2" s="847"/>
      <c r="K2" s="847"/>
      <c r="L2" s="847"/>
      <c r="M2" s="847"/>
      <c r="N2" s="847"/>
      <c r="O2" s="847"/>
      <c r="P2" s="847"/>
      <c r="Q2" s="847"/>
      <c r="R2" s="847"/>
      <c r="S2" s="847"/>
      <c r="T2" s="847"/>
      <c r="U2" s="847"/>
      <c r="V2" s="847"/>
      <c r="W2" s="847"/>
      <c r="X2" s="847"/>
      <c r="Y2" s="847"/>
    </row>
    <row r="3" spans="1:37">
      <c r="A3" s="846" t="s">
        <v>129</v>
      </c>
      <c r="B3" s="847"/>
      <c r="C3" s="847"/>
      <c r="D3" s="847"/>
      <c r="E3" s="847"/>
      <c r="F3" s="847"/>
      <c r="G3" s="847"/>
      <c r="H3" s="847"/>
      <c r="I3" s="847"/>
      <c r="J3" s="847"/>
      <c r="K3" s="847"/>
      <c r="L3" s="847"/>
      <c r="M3" s="847"/>
      <c r="N3" s="847"/>
      <c r="O3" s="847"/>
      <c r="P3" s="847"/>
      <c r="Q3" s="847"/>
      <c r="R3" s="847"/>
      <c r="S3" s="847"/>
      <c r="T3" s="847"/>
      <c r="U3" s="847"/>
      <c r="V3" s="847"/>
      <c r="W3" s="847"/>
      <c r="X3" s="847"/>
      <c r="Y3" s="847"/>
    </row>
    <row r="4" spans="1:37" ht="15" customHeight="1">
      <c r="A4" s="846" t="s">
        <v>130</v>
      </c>
      <c r="B4" s="847"/>
      <c r="C4" s="847"/>
      <c r="D4" s="847"/>
      <c r="E4" s="846" t="s">
        <v>380</v>
      </c>
      <c r="F4" s="847"/>
      <c r="G4" s="847"/>
      <c r="H4" s="847"/>
      <c r="I4" s="847"/>
      <c r="J4" s="847"/>
      <c r="K4" s="847"/>
      <c r="L4" s="847"/>
      <c r="M4" s="847"/>
      <c r="N4" s="847"/>
      <c r="O4" s="847"/>
      <c r="P4" s="847"/>
      <c r="Q4" s="847"/>
      <c r="R4" s="847"/>
      <c r="S4" s="847"/>
      <c r="T4" s="847"/>
      <c r="U4" s="847"/>
      <c r="V4" s="847"/>
      <c r="W4" s="847"/>
      <c r="X4" s="847"/>
      <c r="Y4" s="847"/>
    </row>
    <row r="5" spans="1:37" ht="10.5" customHeight="1">
      <c r="A5" s="847"/>
      <c r="B5" s="847"/>
      <c r="C5" s="847"/>
      <c r="D5" s="847"/>
      <c r="E5" s="847"/>
      <c r="F5" s="847"/>
      <c r="G5" s="847"/>
      <c r="H5" s="847"/>
      <c r="I5" s="847"/>
      <c r="J5" s="847"/>
      <c r="K5" s="847"/>
      <c r="L5" s="847"/>
      <c r="M5" s="847"/>
      <c r="N5" s="847"/>
      <c r="O5" s="847"/>
      <c r="P5" s="847"/>
      <c r="Q5" s="847"/>
      <c r="R5" s="847"/>
      <c r="S5" s="847"/>
      <c r="T5" s="847"/>
      <c r="U5" s="847"/>
      <c r="V5" s="847"/>
      <c r="W5" s="847"/>
      <c r="X5" s="847"/>
      <c r="Y5" s="847"/>
    </row>
    <row r="6" spans="1:37">
      <c r="A6" s="849" t="s">
        <v>131</v>
      </c>
    </row>
    <row r="7" spans="1:37" ht="6" customHeight="1">
      <c r="B7" s="850"/>
      <c r="C7" s="851"/>
      <c r="D7" s="852"/>
      <c r="E7" s="851"/>
      <c r="F7" s="852"/>
      <c r="G7" s="851"/>
      <c r="H7" s="852"/>
      <c r="I7" s="851"/>
      <c r="J7" s="852"/>
      <c r="K7" s="851"/>
      <c r="L7" s="852"/>
      <c r="M7" s="851"/>
      <c r="N7" s="852"/>
      <c r="O7" s="851"/>
      <c r="P7" s="852"/>
      <c r="Q7" s="851"/>
      <c r="R7" s="852"/>
      <c r="S7" s="851"/>
      <c r="T7" s="852"/>
      <c r="U7" s="851"/>
      <c r="V7" s="852"/>
      <c r="W7" s="851"/>
      <c r="X7" s="852"/>
      <c r="Y7" s="851"/>
      <c r="Z7" s="852"/>
      <c r="AA7" s="851"/>
      <c r="AB7" s="852"/>
      <c r="AC7" s="851"/>
      <c r="AD7" s="852"/>
      <c r="AE7" s="851"/>
      <c r="AF7" s="852"/>
      <c r="AG7" s="851"/>
      <c r="AH7" s="852"/>
      <c r="AI7" s="851"/>
      <c r="AJ7" s="852"/>
      <c r="AK7" s="851"/>
    </row>
    <row r="8" spans="1:37">
      <c r="A8" s="853"/>
      <c r="B8" s="854" t="s">
        <v>380</v>
      </c>
      <c r="C8" s="855" t="s">
        <v>383</v>
      </c>
      <c r="D8" s="856" t="s">
        <v>132</v>
      </c>
      <c r="E8" s="857"/>
      <c r="F8" s="856" t="s">
        <v>133</v>
      </c>
      <c r="G8" s="857"/>
      <c r="H8" s="856" t="s">
        <v>134</v>
      </c>
      <c r="I8" s="857"/>
      <c r="J8" s="856" t="s">
        <v>135</v>
      </c>
      <c r="K8" s="857"/>
      <c r="L8" s="856" t="s">
        <v>1477</v>
      </c>
      <c r="M8" s="857"/>
      <c r="N8" s="856" t="s">
        <v>136</v>
      </c>
      <c r="O8" s="857"/>
      <c r="P8" s="856" t="s">
        <v>137</v>
      </c>
      <c r="Q8" s="857"/>
      <c r="R8" s="856" t="s">
        <v>138</v>
      </c>
      <c r="S8" s="857"/>
      <c r="T8" s="856" t="s">
        <v>139</v>
      </c>
      <c r="U8" s="857"/>
      <c r="V8" s="856" t="s">
        <v>140</v>
      </c>
      <c r="W8" s="857"/>
      <c r="X8" s="856" t="s">
        <v>141</v>
      </c>
      <c r="Y8" s="857"/>
      <c r="Z8" s="856" t="s">
        <v>142</v>
      </c>
      <c r="AA8" s="857"/>
      <c r="AB8" s="856" t="s">
        <v>143</v>
      </c>
      <c r="AC8" s="857"/>
      <c r="AD8" s="856" t="s">
        <v>144</v>
      </c>
      <c r="AE8" s="857"/>
      <c r="AF8" s="856" t="s">
        <v>1487</v>
      </c>
      <c r="AG8" s="857"/>
      <c r="AH8" s="856" t="s">
        <v>1488</v>
      </c>
      <c r="AI8" s="857"/>
      <c r="AJ8" s="858" t="s">
        <v>1489</v>
      </c>
      <c r="AK8" s="859"/>
    </row>
    <row r="9" spans="1:37">
      <c r="A9" s="860"/>
      <c r="B9" s="861" t="s">
        <v>145</v>
      </c>
      <c r="C9" s="855" t="s">
        <v>1348</v>
      </c>
      <c r="D9" s="858" t="s">
        <v>1503</v>
      </c>
      <c r="E9" s="862"/>
      <c r="F9" s="858" t="s">
        <v>146</v>
      </c>
      <c r="G9" s="862"/>
      <c r="H9" s="858" t="s">
        <v>55</v>
      </c>
      <c r="I9" s="862"/>
      <c r="J9" s="858" t="s">
        <v>147</v>
      </c>
      <c r="K9" s="862"/>
      <c r="L9" s="858" t="s">
        <v>1494</v>
      </c>
      <c r="M9" s="862"/>
      <c r="N9" s="858" t="s">
        <v>1495</v>
      </c>
      <c r="O9" s="862"/>
      <c r="P9" s="858" t="s">
        <v>148</v>
      </c>
      <c r="Q9" s="862"/>
      <c r="R9" s="858" t="s">
        <v>60</v>
      </c>
      <c r="S9" s="862"/>
      <c r="T9" s="858" t="s">
        <v>149</v>
      </c>
      <c r="U9" s="862"/>
      <c r="V9" s="858" t="s">
        <v>150</v>
      </c>
      <c r="W9" s="862"/>
      <c r="X9" s="858" t="s">
        <v>151</v>
      </c>
      <c r="Y9" s="862"/>
      <c r="Z9" s="858" t="s">
        <v>152</v>
      </c>
      <c r="AA9" s="862"/>
      <c r="AB9" s="858" t="s">
        <v>1503</v>
      </c>
      <c r="AC9" s="862"/>
      <c r="AD9" s="858" t="s">
        <v>1503</v>
      </c>
      <c r="AE9" s="862"/>
      <c r="AF9" s="858" t="s">
        <v>153</v>
      </c>
      <c r="AG9" s="862"/>
      <c r="AH9" s="858" t="s">
        <v>154</v>
      </c>
      <c r="AI9" s="862"/>
      <c r="AJ9" s="858" t="s">
        <v>155</v>
      </c>
      <c r="AK9" s="859"/>
    </row>
    <row r="10" spans="1:37">
      <c r="A10" s="860"/>
      <c r="B10" s="863"/>
      <c r="C10" s="864" t="s">
        <v>156</v>
      </c>
      <c r="D10" s="862"/>
      <c r="E10" s="862"/>
      <c r="F10" s="858" t="s">
        <v>157</v>
      </c>
      <c r="G10" s="862"/>
      <c r="H10" s="862"/>
      <c r="I10" s="862"/>
      <c r="J10" s="862"/>
      <c r="K10" s="862"/>
      <c r="L10" s="862"/>
      <c r="M10" s="862"/>
      <c r="N10" s="862"/>
      <c r="O10" s="862"/>
      <c r="P10" s="858" t="s">
        <v>158</v>
      </c>
      <c r="Q10" s="862"/>
      <c r="R10" s="858" t="s">
        <v>68</v>
      </c>
      <c r="S10" s="862"/>
      <c r="T10" s="862"/>
      <c r="U10" s="862"/>
      <c r="V10" s="858" t="s">
        <v>159</v>
      </c>
      <c r="W10" s="862"/>
      <c r="X10" s="862"/>
      <c r="Y10" s="862"/>
      <c r="Z10" s="862"/>
      <c r="AA10" s="862"/>
      <c r="AB10" s="862"/>
      <c r="AC10" s="862"/>
      <c r="AD10" s="862"/>
      <c r="AE10" s="862"/>
      <c r="AF10" s="858" t="s">
        <v>160</v>
      </c>
      <c r="AG10" s="862"/>
      <c r="AH10" s="862"/>
      <c r="AI10" s="862"/>
      <c r="AJ10" s="862"/>
      <c r="AK10" s="859"/>
    </row>
    <row r="11" spans="1:37">
      <c r="A11" s="860"/>
      <c r="B11" s="863"/>
      <c r="C11" s="865"/>
      <c r="D11" s="858" t="s">
        <v>1382</v>
      </c>
      <c r="E11" s="858" t="s">
        <v>161</v>
      </c>
      <c r="F11" s="858" t="s">
        <v>1382</v>
      </c>
      <c r="G11" s="858" t="s">
        <v>161</v>
      </c>
      <c r="H11" s="858" t="s">
        <v>1382</v>
      </c>
      <c r="I11" s="858" t="s">
        <v>161</v>
      </c>
      <c r="J11" s="858" t="s">
        <v>1382</v>
      </c>
      <c r="K11" s="858" t="s">
        <v>161</v>
      </c>
      <c r="L11" s="858" t="s">
        <v>1382</v>
      </c>
      <c r="M11" s="858" t="s">
        <v>161</v>
      </c>
      <c r="N11" s="858" t="s">
        <v>1382</v>
      </c>
      <c r="O11" s="858" t="s">
        <v>161</v>
      </c>
      <c r="P11" s="858" t="s">
        <v>1382</v>
      </c>
      <c r="Q11" s="858" t="s">
        <v>161</v>
      </c>
      <c r="R11" s="858" t="s">
        <v>1382</v>
      </c>
      <c r="S11" s="858" t="s">
        <v>161</v>
      </c>
      <c r="T11" s="858" t="s">
        <v>1382</v>
      </c>
      <c r="U11" s="858" t="s">
        <v>161</v>
      </c>
      <c r="V11" s="858" t="s">
        <v>1382</v>
      </c>
      <c r="W11" s="858" t="s">
        <v>161</v>
      </c>
      <c r="X11" s="858" t="s">
        <v>1382</v>
      </c>
      <c r="Y11" s="858" t="s">
        <v>161</v>
      </c>
      <c r="Z11" s="858" t="s">
        <v>1382</v>
      </c>
      <c r="AA11" s="858" t="s">
        <v>161</v>
      </c>
      <c r="AB11" s="858" t="s">
        <v>1382</v>
      </c>
      <c r="AC11" s="858" t="s">
        <v>161</v>
      </c>
      <c r="AD11" s="858" t="s">
        <v>1382</v>
      </c>
      <c r="AE11" s="858" t="s">
        <v>161</v>
      </c>
      <c r="AF11" s="858" t="s">
        <v>1382</v>
      </c>
      <c r="AG11" s="858" t="s">
        <v>161</v>
      </c>
      <c r="AH11" s="858" t="s">
        <v>1382</v>
      </c>
      <c r="AI11" s="858" t="s">
        <v>161</v>
      </c>
      <c r="AJ11" s="858" t="s">
        <v>1382</v>
      </c>
      <c r="AK11" s="866" t="s">
        <v>161</v>
      </c>
    </row>
    <row r="12" spans="1:37" ht="6" customHeight="1">
      <c r="A12" s="867"/>
      <c r="B12" s="868"/>
      <c r="C12" s="869"/>
      <c r="D12" s="870"/>
      <c r="E12" s="870"/>
      <c r="F12" s="870"/>
      <c r="G12" s="870"/>
      <c r="H12" s="870"/>
      <c r="I12" s="870"/>
      <c r="J12" s="870"/>
      <c r="K12" s="870"/>
      <c r="L12" s="870"/>
      <c r="M12" s="870"/>
      <c r="N12" s="870"/>
      <c r="O12" s="870"/>
      <c r="P12" s="870"/>
      <c r="Q12" s="870"/>
      <c r="R12" s="870"/>
      <c r="S12" s="870"/>
      <c r="T12" s="870"/>
      <c r="U12" s="870"/>
      <c r="V12" s="870"/>
      <c r="W12" s="870"/>
      <c r="X12" s="870"/>
      <c r="Y12" s="870"/>
      <c r="Z12" s="870"/>
      <c r="AA12" s="870"/>
      <c r="AB12" s="870"/>
      <c r="AC12" s="870"/>
      <c r="AD12" s="870"/>
      <c r="AE12" s="870"/>
      <c r="AF12" s="870"/>
      <c r="AG12" s="870"/>
      <c r="AH12" s="871" t="s">
        <v>126</v>
      </c>
      <c r="AI12" s="870"/>
      <c r="AJ12" s="870"/>
      <c r="AK12" s="872"/>
    </row>
    <row r="13" spans="1:37" ht="12" customHeight="1">
      <c r="A13" s="873"/>
      <c r="B13" s="874"/>
      <c r="C13" s="875"/>
      <c r="D13" s="876"/>
      <c r="E13" s="876"/>
      <c r="F13" s="876"/>
      <c r="G13" s="876"/>
      <c r="H13" s="876"/>
      <c r="I13" s="876"/>
      <c r="J13" s="876"/>
      <c r="K13" s="876"/>
      <c r="L13" s="876"/>
      <c r="M13" s="876"/>
      <c r="N13" s="876"/>
      <c r="O13" s="876"/>
      <c r="P13" s="876"/>
      <c r="Q13" s="876"/>
      <c r="R13" s="876"/>
      <c r="S13" s="876"/>
      <c r="T13" s="876"/>
      <c r="U13" s="876"/>
      <c r="V13" s="876"/>
      <c r="W13" s="876"/>
      <c r="X13" s="876"/>
      <c r="Y13" s="876"/>
      <c r="Z13" s="876"/>
      <c r="AA13" s="876"/>
      <c r="AB13" s="876"/>
      <c r="AC13" s="876"/>
      <c r="AD13" s="876"/>
      <c r="AE13" s="876"/>
      <c r="AF13" s="876"/>
      <c r="AG13" s="876"/>
      <c r="AH13" s="876"/>
      <c r="AI13" s="876"/>
      <c r="AJ13" s="876"/>
      <c r="AK13" s="877"/>
    </row>
    <row r="14" spans="1:37" ht="12" customHeight="1">
      <c r="A14" s="878"/>
      <c r="B14" s="879" t="s">
        <v>348</v>
      </c>
      <c r="C14" s="880">
        <f>SUM(E14:AK14)</f>
        <v>11006</v>
      </c>
      <c r="D14" s="881" t="s">
        <v>380</v>
      </c>
      <c r="E14" s="882">
        <f>SUM(D16:E16)</f>
        <v>2910</v>
      </c>
      <c r="F14" s="883"/>
      <c r="G14" s="882">
        <f>SUM(F16:G16)</f>
        <v>730</v>
      </c>
      <c r="H14" s="884"/>
      <c r="I14" s="882">
        <f>SUM(H16:I16)</f>
        <v>855</v>
      </c>
      <c r="J14" s="884"/>
      <c r="K14" s="882">
        <f>SUM(J16:K16)</f>
        <v>794</v>
      </c>
      <c r="L14" s="884"/>
      <c r="M14" s="882">
        <f>SUM(L16:M16)</f>
        <v>1095</v>
      </c>
      <c r="N14" s="884"/>
      <c r="O14" s="882">
        <f>SUM(N16:O16)</f>
        <v>289</v>
      </c>
      <c r="P14" s="884"/>
      <c r="Q14" s="882">
        <f>SUM(P16:Q16)</f>
        <v>453</v>
      </c>
      <c r="R14" s="884"/>
      <c r="S14" s="882">
        <f>SUM(R16:S16)</f>
        <v>272</v>
      </c>
      <c r="T14" s="884"/>
      <c r="U14" s="882">
        <f>SUM(T16:U16)</f>
        <v>297</v>
      </c>
      <c r="V14" s="884"/>
      <c r="W14" s="882">
        <f>SUM(V16:W16)</f>
        <v>229</v>
      </c>
      <c r="X14" s="884"/>
      <c r="Y14" s="882">
        <f>SUM(X16:Y16)</f>
        <v>412</v>
      </c>
      <c r="Z14" s="884"/>
      <c r="AA14" s="882">
        <f>SUM(Z16:AA16)</f>
        <v>173</v>
      </c>
      <c r="AB14" s="884"/>
      <c r="AC14" s="882">
        <f>SUM(AB16:AC16)</f>
        <v>1521</v>
      </c>
      <c r="AD14" s="884"/>
      <c r="AE14" s="882">
        <f>SUM(AD16:AE16)</f>
        <v>703</v>
      </c>
      <c r="AF14" s="884"/>
      <c r="AG14" s="882">
        <f>SUM(AF16:AG16)</f>
        <v>40</v>
      </c>
      <c r="AH14" s="882">
        <f>SUM(AH16:AH16)</f>
        <v>0</v>
      </c>
      <c r="AI14" s="882">
        <f>SUM(AH16:AI16)</f>
        <v>110</v>
      </c>
      <c r="AJ14" s="876"/>
      <c r="AK14" s="885">
        <f>SUM(AJ16:AK16)</f>
        <v>123</v>
      </c>
    </row>
    <row r="15" spans="1:37">
      <c r="A15" s="878"/>
      <c r="B15" s="886"/>
      <c r="C15" s="887"/>
      <c r="D15" s="876"/>
      <c r="E15" s="876"/>
      <c r="F15" s="876"/>
      <c r="G15" s="876"/>
      <c r="H15" s="876"/>
      <c r="I15" s="876"/>
      <c r="J15" s="876"/>
      <c r="K15" s="876"/>
      <c r="L15" s="876"/>
      <c r="M15" s="876"/>
      <c r="N15" s="876"/>
      <c r="O15" s="876"/>
      <c r="P15" s="876"/>
      <c r="Q15" s="876"/>
      <c r="R15" s="876"/>
      <c r="S15" s="876"/>
      <c r="T15" s="876"/>
      <c r="U15" s="876"/>
      <c r="V15" s="876"/>
      <c r="W15" s="876"/>
      <c r="X15" s="876"/>
      <c r="Y15" s="876"/>
      <c r="Z15" s="876"/>
      <c r="AA15" s="876"/>
      <c r="AB15" s="876"/>
      <c r="AC15" s="876"/>
      <c r="AD15" s="876"/>
      <c r="AE15" s="876"/>
      <c r="AF15" s="876"/>
      <c r="AG15" s="876"/>
      <c r="AH15" s="876"/>
      <c r="AI15" s="876"/>
      <c r="AJ15" s="876"/>
      <c r="AK15" s="877"/>
    </row>
    <row r="16" spans="1:37" ht="12" customHeight="1">
      <c r="A16" s="888"/>
      <c r="B16" s="879" t="s">
        <v>1385</v>
      </c>
      <c r="C16" s="889"/>
      <c r="D16" s="882">
        <f t="shared" ref="D16:AK16" si="0">SUM(D18:D38)</f>
        <v>1234</v>
      </c>
      <c r="E16" s="882">
        <f t="shared" si="0"/>
        <v>1676</v>
      </c>
      <c r="F16" s="882">
        <f t="shared" si="0"/>
        <v>291</v>
      </c>
      <c r="G16" s="882">
        <f t="shared" si="0"/>
        <v>439</v>
      </c>
      <c r="H16" s="882">
        <f t="shared" si="0"/>
        <v>366</v>
      </c>
      <c r="I16" s="882">
        <f t="shared" si="0"/>
        <v>489</v>
      </c>
      <c r="J16" s="882">
        <f t="shared" si="0"/>
        <v>348</v>
      </c>
      <c r="K16" s="882">
        <f t="shared" si="0"/>
        <v>446</v>
      </c>
      <c r="L16" s="882">
        <f t="shared" si="0"/>
        <v>430</v>
      </c>
      <c r="M16" s="882">
        <f t="shared" si="0"/>
        <v>665</v>
      </c>
      <c r="N16" s="882">
        <f t="shared" si="0"/>
        <v>118</v>
      </c>
      <c r="O16" s="882">
        <f t="shared" si="0"/>
        <v>171</v>
      </c>
      <c r="P16" s="882">
        <f t="shared" si="0"/>
        <v>191</v>
      </c>
      <c r="Q16" s="882">
        <f t="shared" si="0"/>
        <v>262</v>
      </c>
      <c r="R16" s="882">
        <f t="shared" si="0"/>
        <v>111</v>
      </c>
      <c r="S16" s="882">
        <f t="shared" si="0"/>
        <v>161</v>
      </c>
      <c r="T16" s="882">
        <f t="shared" si="0"/>
        <v>122</v>
      </c>
      <c r="U16" s="882">
        <f t="shared" si="0"/>
        <v>175</v>
      </c>
      <c r="V16" s="882">
        <f t="shared" si="0"/>
        <v>112</v>
      </c>
      <c r="W16" s="882">
        <f t="shared" si="0"/>
        <v>117</v>
      </c>
      <c r="X16" s="882">
        <f t="shared" si="0"/>
        <v>166</v>
      </c>
      <c r="Y16" s="882">
        <f t="shared" si="0"/>
        <v>246</v>
      </c>
      <c r="Z16" s="882">
        <f t="shared" si="0"/>
        <v>85</v>
      </c>
      <c r="AA16" s="882">
        <f t="shared" si="0"/>
        <v>88</v>
      </c>
      <c r="AB16" s="882">
        <f t="shared" si="0"/>
        <v>634</v>
      </c>
      <c r="AC16" s="882">
        <f t="shared" si="0"/>
        <v>887</v>
      </c>
      <c r="AD16" s="882">
        <f t="shared" si="0"/>
        <v>341</v>
      </c>
      <c r="AE16" s="882">
        <f t="shared" si="0"/>
        <v>362</v>
      </c>
      <c r="AF16" s="882">
        <f t="shared" si="0"/>
        <v>24</v>
      </c>
      <c r="AG16" s="882">
        <f t="shared" si="0"/>
        <v>16</v>
      </c>
      <c r="AH16" s="882">
        <f t="shared" si="0"/>
        <v>0</v>
      </c>
      <c r="AI16" s="882">
        <f t="shared" si="0"/>
        <v>110</v>
      </c>
      <c r="AJ16" s="882">
        <f t="shared" si="0"/>
        <v>68</v>
      </c>
      <c r="AK16" s="885">
        <f t="shared" si="0"/>
        <v>55</v>
      </c>
    </row>
    <row r="17" spans="1:37" ht="12" customHeight="1">
      <c r="A17" s="890"/>
      <c r="B17" s="891"/>
      <c r="C17" s="892"/>
      <c r="D17" s="893" t="s">
        <v>380</v>
      </c>
      <c r="E17" s="894"/>
      <c r="F17" s="894"/>
      <c r="G17" s="894"/>
      <c r="H17" s="895"/>
      <c r="I17" s="895"/>
      <c r="J17" s="895"/>
      <c r="K17" s="895"/>
      <c r="L17" s="895"/>
      <c r="M17" s="895"/>
      <c r="N17" s="896"/>
      <c r="O17" s="896"/>
      <c r="P17" s="896"/>
      <c r="Q17" s="896"/>
      <c r="R17" s="896"/>
      <c r="S17" s="896"/>
      <c r="T17" s="896"/>
      <c r="U17" s="896"/>
      <c r="V17" s="896"/>
      <c r="W17" s="896"/>
      <c r="X17" s="896"/>
      <c r="Y17" s="896"/>
      <c r="Z17" s="896"/>
      <c r="AA17" s="896"/>
      <c r="AB17" s="896"/>
      <c r="AC17" s="896"/>
      <c r="AD17" s="896"/>
      <c r="AE17" s="896"/>
      <c r="AF17" s="896"/>
      <c r="AG17" s="896"/>
      <c r="AH17" s="896"/>
      <c r="AI17" s="896"/>
      <c r="AJ17" s="897"/>
      <c r="AK17" s="898"/>
    </row>
    <row r="18" spans="1:37" ht="12" customHeight="1">
      <c r="A18" s="899"/>
      <c r="B18" s="900" t="s">
        <v>87</v>
      </c>
      <c r="C18" s="901">
        <f t="shared" ref="C18:C37" si="1">SUM(D18:AK18)</f>
        <v>836</v>
      </c>
      <c r="D18" s="901">
        <v>10</v>
      </c>
      <c r="E18" s="902">
        <v>17</v>
      </c>
      <c r="F18" s="902"/>
      <c r="G18" s="902">
        <v>1</v>
      </c>
      <c r="H18" s="901">
        <v>278</v>
      </c>
      <c r="I18" s="901">
        <v>405</v>
      </c>
      <c r="J18" s="901">
        <v>30</v>
      </c>
      <c r="K18" s="901">
        <v>38</v>
      </c>
      <c r="L18" s="901">
        <v>1</v>
      </c>
      <c r="M18" s="903">
        <v>2</v>
      </c>
      <c r="N18" s="904"/>
      <c r="O18" s="904"/>
      <c r="P18" s="901">
        <v>1</v>
      </c>
      <c r="Q18" s="904"/>
      <c r="R18" s="904"/>
      <c r="S18" s="904"/>
      <c r="T18" s="904"/>
      <c r="U18" s="901">
        <v>1</v>
      </c>
      <c r="V18" s="904"/>
      <c r="W18" s="904"/>
      <c r="X18" s="904"/>
      <c r="Y18" s="904"/>
      <c r="Z18" s="904"/>
      <c r="AA18" s="904"/>
      <c r="AB18" s="901">
        <v>14</v>
      </c>
      <c r="AC18" s="901">
        <v>29</v>
      </c>
      <c r="AD18" s="904"/>
      <c r="AE18" s="901">
        <v>4</v>
      </c>
      <c r="AF18" s="904"/>
      <c r="AG18" s="904"/>
      <c r="AH18" s="904"/>
      <c r="AI18" s="901">
        <v>3</v>
      </c>
      <c r="AJ18" s="898"/>
      <c r="AK18" s="905">
        <v>2</v>
      </c>
    </row>
    <row r="19" spans="1:37" ht="12" customHeight="1">
      <c r="A19" s="904"/>
      <c r="B19" s="900" t="s">
        <v>88</v>
      </c>
      <c r="C19" s="901">
        <f t="shared" si="1"/>
        <v>294</v>
      </c>
      <c r="D19" s="901">
        <v>1</v>
      </c>
      <c r="E19" s="902">
        <v>4</v>
      </c>
      <c r="F19" s="902"/>
      <c r="G19" s="902"/>
      <c r="H19" s="904"/>
      <c r="I19" s="904"/>
      <c r="J19" s="904"/>
      <c r="K19" s="904"/>
      <c r="L19" s="904"/>
      <c r="M19" s="903">
        <v>1</v>
      </c>
      <c r="N19" s="901">
        <v>11</v>
      </c>
      <c r="O19" s="901">
        <v>22</v>
      </c>
      <c r="P19" s="904"/>
      <c r="Q19" s="904"/>
      <c r="R19" s="901">
        <v>97</v>
      </c>
      <c r="S19" s="901">
        <v>133</v>
      </c>
      <c r="T19" s="901">
        <v>1</v>
      </c>
      <c r="U19" s="904"/>
      <c r="V19" s="904"/>
      <c r="W19" s="901">
        <v>2</v>
      </c>
      <c r="X19" s="904"/>
      <c r="Y19" s="904"/>
      <c r="Z19" s="904"/>
      <c r="AA19" s="901">
        <v>1</v>
      </c>
      <c r="AB19" s="901">
        <v>6</v>
      </c>
      <c r="AC19" s="901">
        <v>7</v>
      </c>
      <c r="AD19" s="901">
        <v>2</v>
      </c>
      <c r="AE19" s="901">
        <v>2</v>
      </c>
      <c r="AF19" s="904"/>
      <c r="AG19" s="904"/>
      <c r="AH19" s="904"/>
      <c r="AI19" s="901">
        <v>4</v>
      </c>
      <c r="AJ19" s="898"/>
      <c r="AK19" s="898"/>
    </row>
    <row r="20" spans="1:37" ht="12" customHeight="1">
      <c r="A20" s="904"/>
      <c r="B20" s="900" t="s">
        <v>89</v>
      </c>
      <c r="C20" s="901">
        <f t="shared" si="1"/>
        <v>34</v>
      </c>
      <c r="D20" s="901">
        <v>5</v>
      </c>
      <c r="E20" s="902">
        <v>6</v>
      </c>
      <c r="F20" s="902"/>
      <c r="G20" s="902"/>
      <c r="H20" s="901">
        <v>1</v>
      </c>
      <c r="I20" s="901">
        <v>1</v>
      </c>
      <c r="J20" s="904"/>
      <c r="K20" s="904"/>
      <c r="L20" s="904"/>
      <c r="M20" s="901">
        <v>2</v>
      </c>
      <c r="N20" s="901">
        <v>2</v>
      </c>
      <c r="O20" s="901">
        <v>2</v>
      </c>
      <c r="P20" s="904"/>
      <c r="Q20" s="904"/>
      <c r="R20" s="901">
        <v>1</v>
      </c>
      <c r="S20" s="901">
        <v>2</v>
      </c>
      <c r="T20" s="904"/>
      <c r="U20" s="904"/>
      <c r="V20" s="904"/>
      <c r="W20" s="904"/>
      <c r="X20" s="904"/>
      <c r="Y20" s="904"/>
      <c r="Z20" s="904"/>
      <c r="AA20" s="904"/>
      <c r="AB20" s="901">
        <v>1</v>
      </c>
      <c r="AC20" s="901">
        <v>5</v>
      </c>
      <c r="AD20" s="901">
        <v>2</v>
      </c>
      <c r="AE20" s="904"/>
      <c r="AF20" s="904"/>
      <c r="AG20" s="904"/>
      <c r="AH20" s="904"/>
      <c r="AI20" s="901">
        <v>1</v>
      </c>
      <c r="AJ20" s="905">
        <v>1</v>
      </c>
      <c r="AK20" s="905">
        <v>2</v>
      </c>
    </row>
    <row r="21" spans="1:37" ht="12" customHeight="1">
      <c r="A21" s="904"/>
      <c r="B21" s="900" t="s">
        <v>91</v>
      </c>
      <c r="C21" s="901">
        <f t="shared" si="1"/>
        <v>225</v>
      </c>
      <c r="D21" s="904"/>
      <c r="E21" s="901">
        <v>5</v>
      </c>
      <c r="F21" s="904"/>
      <c r="G21" s="904"/>
      <c r="H21" s="904"/>
      <c r="I21" s="904"/>
      <c r="J21" s="904"/>
      <c r="K21" s="904"/>
      <c r="L21" s="904"/>
      <c r="M21" s="901">
        <v>1</v>
      </c>
      <c r="N21" s="904"/>
      <c r="O21" s="904"/>
      <c r="P21" s="904"/>
      <c r="Q21" s="901">
        <v>1</v>
      </c>
      <c r="R21" s="904"/>
      <c r="S21" s="904"/>
      <c r="T21" s="904"/>
      <c r="U21" s="904"/>
      <c r="V21" s="901">
        <v>110</v>
      </c>
      <c r="W21" s="901">
        <v>97</v>
      </c>
      <c r="X21" s="904"/>
      <c r="Y21" s="904"/>
      <c r="Z21" s="904"/>
      <c r="AA21" s="904"/>
      <c r="AB21" s="901">
        <v>5</v>
      </c>
      <c r="AC21" s="901">
        <v>3</v>
      </c>
      <c r="AD21" s="901">
        <v>2</v>
      </c>
      <c r="AE21" s="904"/>
      <c r="AF21" s="904"/>
      <c r="AG21" s="904"/>
      <c r="AH21" s="904"/>
      <c r="AI21" s="901">
        <v>1</v>
      </c>
      <c r="AJ21" s="898"/>
      <c r="AK21" s="898"/>
    </row>
    <row r="22" spans="1:37" ht="12" customHeight="1">
      <c r="A22" s="904"/>
      <c r="B22" s="900" t="s">
        <v>90</v>
      </c>
      <c r="C22" s="901">
        <f t="shared" si="1"/>
        <v>565</v>
      </c>
      <c r="D22" s="901">
        <v>14</v>
      </c>
      <c r="E22" s="902">
        <v>21</v>
      </c>
      <c r="F22" s="902"/>
      <c r="G22" s="902"/>
      <c r="H22" s="904"/>
      <c r="I22" s="901">
        <v>1</v>
      </c>
      <c r="J22" s="904"/>
      <c r="K22" s="904"/>
      <c r="L22" s="904"/>
      <c r="M22" s="901">
        <v>1</v>
      </c>
      <c r="N22" s="901">
        <v>1</v>
      </c>
      <c r="O22" s="904"/>
      <c r="P22" s="901">
        <v>179</v>
      </c>
      <c r="Q22" s="901">
        <v>240</v>
      </c>
      <c r="R22" s="901">
        <v>1</v>
      </c>
      <c r="S22" s="901">
        <v>1</v>
      </c>
      <c r="T22" s="901">
        <v>1</v>
      </c>
      <c r="U22" s="904"/>
      <c r="V22" s="904"/>
      <c r="W22" s="901">
        <v>5</v>
      </c>
      <c r="X22" s="904"/>
      <c r="Y22" s="904"/>
      <c r="Z22" s="901">
        <v>1</v>
      </c>
      <c r="AA22" s="901">
        <v>1</v>
      </c>
      <c r="AB22" s="901">
        <v>25</v>
      </c>
      <c r="AC22" s="901">
        <v>33</v>
      </c>
      <c r="AD22" s="901">
        <v>14</v>
      </c>
      <c r="AE22" s="901">
        <v>20</v>
      </c>
      <c r="AF22" s="904"/>
      <c r="AG22" s="904"/>
      <c r="AH22" s="904"/>
      <c r="AI22" s="901">
        <v>3</v>
      </c>
      <c r="AJ22" s="905">
        <v>3</v>
      </c>
      <c r="AK22" s="898"/>
    </row>
    <row r="23" spans="1:37" ht="12" customHeight="1">
      <c r="A23" s="904"/>
      <c r="B23" s="900" t="s">
        <v>92</v>
      </c>
      <c r="C23" s="901">
        <f t="shared" si="1"/>
        <v>40</v>
      </c>
      <c r="D23" s="901">
        <v>6</v>
      </c>
      <c r="E23" s="902">
        <v>13</v>
      </c>
      <c r="F23" s="902"/>
      <c r="G23" s="902"/>
      <c r="H23" s="904"/>
      <c r="I23" s="904"/>
      <c r="J23" s="904"/>
      <c r="K23" s="904"/>
      <c r="L23" s="904"/>
      <c r="M23" s="901">
        <v>2</v>
      </c>
      <c r="N23" s="904"/>
      <c r="O23" s="904"/>
      <c r="P23" s="904"/>
      <c r="Q23" s="904"/>
      <c r="R23" s="904"/>
      <c r="S23" s="904"/>
      <c r="T23" s="904"/>
      <c r="U23" s="904"/>
      <c r="V23" s="904"/>
      <c r="W23" s="904"/>
      <c r="X23" s="901">
        <v>2</v>
      </c>
      <c r="Y23" s="901">
        <v>1</v>
      </c>
      <c r="Z23" s="904"/>
      <c r="AA23" s="904"/>
      <c r="AB23" s="901">
        <v>5</v>
      </c>
      <c r="AC23" s="901">
        <v>6</v>
      </c>
      <c r="AD23" s="901">
        <v>3</v>
      </c>
      <c r="AE23" s="901">
        <v>2</v>
      </c>
      <c r="AF23" s="904"/>
      <c r="AG23" s="904"/>
      <c r="AH23" s="904"/>
      <c r="AI23" s="904"/>
      <c r="AJ23" s="898"/>
      <c r="AK23" s="898"/>
    </row>
    <row r="24" spans="1:37" ht="12" customHeight="1">
      <c r="A24" s="904"/>
      <c r="B24" s="900" t="s">
        <v>93</v>
      </c>
      <c r="C24" s="901">
        <f t="shared" si="1"/>
        <v>73</v>
      </c>
      <c r="D24" s="901">
        <v>3</v>
      </c>
      <c r="E24" s="902">
        <v>10</v>
      </c>
      <c r="F24" s="902"/>
      <c r="G24" s="902"/>
      <c r="H24" s="901">
        <v>31</v>
      </c>
      <c r="I24" s="901">
        <v>17</v>
      </c>
      <c r="J24" s="904"/>
      <c r="K24" s="904"/>
      <c r="L24" s="904"/>
      <c r="M24" s="904"/>
      <c r="N24" s="904"/>
      <c r="O24" s="901">
        <v>1</v>
      </c>
      <c r="P24" s="904"/>
      <c r="Q24" s="904"/>
      <c r="R24" s="904"/>
      <c r="S24" s="904"/>
      <c r="T24" s="904"/>
      <c r="U24" s="904"/>
      <c r="V24" s="904"/>
      <c r="W24" s="904"/>
      <c r="X24" s="904"/>
      <c r="Y24" s="904"/>
      <c r="Z24" s="904"/>
      <c r="AA24" s="904"/>
      <c r="AB24" s="901">
        <v>4</v>
      </c>
      <c r="AC24" s="901">
        <v>5</v>
      </c>
      <c r="AD24" s="904"/>
      <c r="AE24" s="901">
        <v>2</v>
      </c>
      <c r="AF24" s="904"/>
      <c r="AG24" s="904"/>
      <c r="AH24" s="904"/>
      <c r="AI24" s="904"/>
      <c r="AJ24" s="898"/>
      <c r="AK24" s="898"/>
    </row>
    <row r="25" spans="1:37" ht="12" customHeight="1">
      <c r="A25" s="904"/>
      <c r="B25" s="900" t="s">
        <v>94</v>
      </c>
      <c r="C25" s="901">
        <f t="shared" si="1"/>
        <v>159</v>
      </c>
      <c r="D25" s="901">
        <v>6</v>
      </c>
      <c r="E25" s="902">
        <v>3</v>
      </c>
      <c r="F25" s="902"/>
      <c r="G25" s="902">
        <v>1</v>
      </c>
      <c r="H25" s="904"/>
      <c r="I25" s="904"/>
      <c r="J25" s="904"/>
      <c r="K25" s="904"/>
      <c r="L25" s="904"/>
      <c r="M25" s="904"/>
      <c r="N25" s="901">
        <v>46</v>
      </c>
      <c r="O25" s="901">
        <v>78</v>
      </c>
      <c r="P25" s="901">
        <v>1</v>
      </c>
      <c r="Q25" s="904"/>
      <c r="R25" s="901">
        <v>2</v>
      </c>
      <c r="S25" s="901">
        <v>4</v>
      </c>
      <c r="T25" s="904"/>
      <c r="U25" s="904"/>
      <c r="V25" s="904"/>
      <c r="W25" s="904"/>
      <c r="X25" s="904"/>
      <c r="Y25" s="904"/>
      <c r="Z25" s="904"/>
      <c r="AA25" s="904"/>
      <c r="AB25" s="901">
        <v>3</v>
      </c>
      <c r="AC25" s="901">
        <v>9</v>
      </c>
      <c r="AD25" s="904"/>
      <c r="AE25" s="901">
        <v>6</v>
      </c>
      <c r="AF25" s="904"/>
      <c r="AG25" s="904"/>
      <c r="AH25" s="904"/>
      <c r="AI25" s="904"/>
      <c r="AJ25" s="898"/>
      <c r="AK25" s="898"/>
    </row>
    <row r="26" spans="1:37" ht="12" customHeight="1">
      <c r="A26" s="904"/>
      <c r="B26" s="900" t="s">
        <v>95</v>
      </c>
      <c r="C26" s="901">
        <f t="shared" si="1"/>
        <v>119</v>
      </c>
      <c r="D26" s="901">
        <v>1</v>
      </c>
      <c r="E26" s="902">
        <v>12</v>
      </c>
      <c r="F26" s="902"/>
      <c r="G26" s="902">
        <v>1</v>
      </c>
      <c r="H26" s="904"/>
      <c r="I26" s="904"/>
      <c r="J26" s="904"/>
      <c r="K26" s="904"/>
      <c r="L26" s="904"/>
      <c r="M26" s="904"/>
      <c r="N26" s="901">
        <v>24</v>
      </c>
      <c r="O26" s="901">
        <v>45</v>
      </c>
      <c r="P26" s="904"/>
      <c r="Q26" s="904"/>
      <c r="R26" s="901">
        <v>3</v>
      </c>
      <c r="S26" s="901">
        <v>15</v>
      </c>
      <c r="T26" s="904"/>
      <c r="U26" s="904"/>
      <c r="V26" s="901">
        <v>2</v>
      </c>
      <c r="W26" s="901">
        <v>3</v>
      </c>
      <c r="X26" s="901">
        <v>1</v>
      </c>
      <c r="Y26" s="904"/>
      <c r="Z26" s="904"/>
      <c r="AA26" s="904"/>
      <c r="AB26" s="901">
        <v>1</v>
      </c>
      <c r="AC26" s="901">
        <v>6</v>
      </c>
      <c r="AD26" s="901">
        <v>1</v>
      </c>
      <c r="AE26" s="901">
        <v>1</v>
      </c>
      <c r="AF26" s="904"/>
      <c r="AG26" s="904"/>
      <c r="AH26" s="904"/>
      <c r="AI26" s="901">
        <v>3</v>
      </c>
      <c r="AJ26" s="898"/>
      <c r="AK26" s="898"/>
    </row>
    <row r="27" spans="1:37" ht="12" customHeight="1">
      <c r="A27" s="904"/>
      <c r="B27" s="900" t="s">
        <v>96</v>
      </c>
      <c r="C27" s="901">
        <f t="shared" si="1"/>
        <v>76</v>
      </c>
      <c r="D27" s="901">
        <v>4</v>
      </c>
      <c r="E27" s="902">
        <v>11</v>
      </c>
      <c r="F27" s="902"/>
      <c r="G27" s="902"/>
      <c r="H27" s="904"/>
      <c r="I27" s="904"/>
      <c r="J27" s="904"/>
      <c r="K27" s="904"/>
      <c r="L27" s="904"/>
      <c r="M27" s="904"/>
      <c r="N27" s="901">
        <v>3</v>
      </c>
      <c r="O27" s="901">
        <v>1</v>
      </c>
      <c r="P27" s="904"/>
      <c r="Q27" s="904"/>
      <c r="R27" s="904"/>
      <c r="S27" s="901">
        <v>1</v>
      </c>
      <c r="T27" s="904"/>
      <c r="U27" s="904"/>
      <c r="V27" s="904"/>
      <c r="W27" s="904"/>
      <c r="X27" s="901">
        <v>1</v>
      </c>
      <c r="Y27" s="901">
        <v>8</v>
      </c>
      <c r="Z27" s="904"/>
      <c r="AA27" s="904"/>
      <c r="AB27" s="901">
        <v>3</v>
      </c>
      <c r="AC27" s="901">
        <v>3</v>
      </c>
      <c r="AD27" s="901">
        <v>2</v>
      </c>
      <c r="AE27" s="901">
        <v>1</v>
      </c>
      <c r="AF27" s="901">
        <v>22</v>
      </c>
      <c r="AG27" s="901">
        <v>14</v>
      </c>
      <c r="AH27" s="904"/>
      <c r="AI27" s="904"/>
      <c r="AJ27" s="898"/>
      <c r="AK27" s="905">
        <v>2</v>
      </c>
    </row>
    <row r="28" spans="1:37" ht="12" customHeight="1">
      <c r="A28" s="904"/>
      <c r="B28" s="900" t="s">
        <v>97</v>
      </c>
      <c r="C28" s="901">
        <f t="shared" si="1"/>
        <v>553</v>
      </c>
      <c r="D28" s="901">
        <v>4</v>
      </c>
      <c r="E28" s="902">
        <v>8</v>
      </c>
      <c r="F28" s="902">
        <v>1</v>
      </c>
      <c r="G28" s="902"/>
      <c r="H28" s="901">
        <v>1</v>
      </c>
      <c r="I28" s="901">
        <v>2</v>
      </c>
      <c r="J28" s="904"/>
      <c r="K28" s="904"/>
      <c r="L28" s="901">
        <v>102</v>
      </c>
      <c r="M28" s="901">
        <v>118</v>
      </c>
      <c r="N28" s="904"/>
      <c r="O28" s="904"/>
      <c r="P28" s="904"/>
      <c r="Q28" s="901">
        <v>1</v>
      </c>
      <c r="R28" s="901">
        <v>1</v>
      </c>
      <c r="S28" s="904"/>
      <c r="T28" s="904"/>
      <c r="U28" s="904"/>
      <c r="V28" s="904"/>
      <c r="W28" s="901">
        <v>1</v>
      </c>
      <c r="X28" s="901">
        <v>97</v>
      </c>
      <c r="Y28" s="901">
        <v>181</v>
      </c>
      <c r="Z28" s="904"/>
      <c r="AA28" s="904"/>
      <c r="AB28" s="901">
        <v>10</v>
      </c>
      <c r="AC28" s="901">
        <v>15</v>
      </c>
      <c r="AD28" s="901">
        <v>2</v>
      </c>
      <c r="AE28" s="901">
        <v>8</v>
      </c>
      <c r="AF28" s="904"/>
      <c r="AG28" s="904"/>
      <c r="AH28" s="904"/>
      <c r="AI28" s="904"/>
      <c r="AJ28" s="905">
        <v>1</v>
      </c>
      <c r="AK28" s="898"/>
    </row>
    <row r="29" spans="1:37" ht="12" customHeight="1">
      <c r="A29" s="904"/>
      <c r="B29" s="900" t="s">
        <v>98</v>
      </c>
      <c r="C29" s="901">
        <f t="shared" si="1"/>
        <v>58</v>
      </c>
      <c r="D29" s="901">
        <v>2</v>
      </c>
      <c r="E29" s="902">
        <v>3</v>
      </c>
      <c r="F29" s="902"/>
      <c r="G29" s="902">
        <v>1</v>
      </c>
      <c r="H29" s="901">
        <v>1</v>
      </c>
      <c r="I29" s="901">
        <v>2</v>
      </c>
      <c r="J29" s="901">
        <v>2</v>
      </c>
      <c r="K29" s="904"/>
      <c r="L29" s="901">
        <v>2</v>
      </c>
      <c r="M29" s="901">
        <v>9</v>
      </c>
      <c r="N29" s="904"/>
      <c r="O29" s="904"/>
      <c r="P29" s="904"/>
      <c r="Q29" s="901">
        <v>1</v>
      </c>
      <c r="R29" s="904"/>
      <c r="S29" s="904"/>
      <c r="T29" s="904"/>
      <c r="U29" s="901">
        <v>1</v>
      </c>
      <c r="V29" s="904"/>
      <c r="W29" s="901">
        <v>1</v>
      </c>
      <c r="X29" s="901">
        <v>6</v>
      </c>
      <c r="Y29" s="901">
        <v>3</v>
      </c>
      <c r="Z29" s="904"/>
      <c r="AA29" s="901">
        <v>1</v>
      </c>
      <c r="AB29" s="901">
        <v>4</v>
      </c>
      <c r="AC29" s="901">
        <v>12</v>
      </c>
      <c r="AD29" s="901">
        <v>3</v>
      </c>
      <c r="AE29" s="901">
        <v>4</v>
      </c>
      <c r="AF29" s="904"/>
      <c r="AG29" s="904"/>
      <c r="AH29" s="904"/>
      <c r="AI29" s="904"/>
      <c r="AJ29" s="898"/>
      <c r="AK29" s="898"/>
    </row>
    <row r="30" spans="1:37" ht="12" customHeight="1">
      <c r="A30" s="904"/>
      <c r="B30" s="900" t="s">
        <v>162</v>
      </c>
      <c r="C30" s="901">
        <f t="shared" si="1"/>
        <v>1117</v>
      </c>
      <c r="D30" s="901">
        <v>44</v>
      </c>
      <c r="E30" s="901">
        <v>49</v>
      </c>
      <c r="F30" s="901">
        <v>217</v>
      </c>
      <c r="G30" s="901">
        <v>359</v>
      </c>
      <c r="H30" s="901">
        <v>2</v>
      </c>
      <c r="I30" s="904"/>
      <c r="J30" s="901">
        <v>3</v>
      </c>
      <c r="K30" s="901">
        <v>1</v>
      </c>
      <c r="L30" s="901">
        <v>9</v>
      </c>
      <c r="M30" s="901">
        <v>21</v>
      </c>
      <c r="N30" s="901">
        <v>1</v>
      </c>
      <c r="O30" s="901">
        <v>2</v>
      </c>
      <c r="P30" s="904"/>
      <c r="Q30" s="904"/>
      <c r="R30" s="901">
        <v>1</v>
      </c>
      <c r="S30" s="901">
        <v>1</v>
      </c>
      <c r="T30" s="901">
        <v>104</v>
      </c>
      <c r="U30" s="901">
        <v>142</v>
      </c>
      <c r="V30" s="904"/>
      <c r="W30" s="901">
        <v>1</v>
      </c>
      <c r="X30" s="904"/>
      <c r="Y30" s="904"/>
      <c r="Z30" s="901">
        <v>1</v>
      </c>
      <c r="AA30" s="901">
        <v>3</v>
      </c>
      <c r="AB30" s="901">
        <v>30</v>
      </c>
      <c r="AC30" s="901">
        <v>59</v>
      </c>
      <c r="AD30" s="901">
        <v>20</v>
      </c>
      <c r="AE30" s="901">
        <v>41</v>
      </c>
      <c r="AF30" s="904"/>
      <c r="AG30" s="904"/>
      <c r="AH30" s="904"/>
      <c r="AI30" s="901">
        <v>6</v>
      </c>
      <c r="AJ30" s="898"/>
      <c r="AK30" s="898"/>
    </row>
    <row r="31" spans="1:37" ht="12" customHeight="1">
      <c r="A31" s="904"/>
      <c r="B31" s="900" t="s">
        <v>63</v>
      </c>
      <c r="C31" s="901">
        <f t="shared" si="1"/>
        <v>319</v>
      </c>
      <c r="D31" s="901">
        <v>10</v>
      </c>
      <c r="E31" s="902">
        <v>25</v>
      </c>
      <c r="F31" s="902">
        <v>3</v>
      </c>
      <c r="G31" s="902"/>
      <c r="H31" s="902"/>
      <c r="I31" s="902">
        <v>2</v>
      </c>
      <c r="J31" s="904"/>
      <c r="K31" s="904"/>
      <c r="L31" s="904"/>
      <c r="M31" s="901">
        <v>2</v>
      </c>
      <c r="N31" s="904"/>
      <c r="O31" s="904"/>
      <c r="P31" s="904"/>
      <c r="Q31" s="904"/>
      <c r="R31" s="904"/>
      <c r="S31" s="904"/>
      <c r="T31" s="901">
        <v>10</v>
      </c>
      <c r="U31" s="901">
        <v>15</v>
      </c>
      <c r="V31" s="904"/>
      <c r="W31" s="904"/>
      <c r="X31" s="904"/>
      <c r="Y31" s="904"/>
      <c r="Z31" s="901">
        <v>79</v>
      </c>
      <c r="AA31" s="901">
        <v>74</v>
      </c>
      <c r="AB31" s="901">
        <v>20</v>
      </c>
      <c r="AC31" s="901">
        <v>46</v>
      </c>
      <c r="AD31" s="901">
        <v>9</v>
      </c>
      <c r="AE31" s="901">
        <v>20</v>
      </c>
      <c r="AF31" s="904"/>
      <c r="AG31" s="904"/>
      <c r="AH31" s="904"/>
      <c r="AI31" s="901">
        <v>4</v>
      </c>
      <c r="AJ31" s="898"/>
      <c r="AK31" s="898"/>
    </row>
    <row r="32" spans="1:37" ht="12" customHeight="1">
      <c r="A32" s="899"/>
      <c r="B32" s="900" t="s">
        <v>101</v>
      </c>
      <c r="C32" s="901">
        <f t="shared" si="1"/>
        <v>36</v>
      </c>
      <c r="D32" s="901">
        <v>1</v>
      </c>
      <c r="E32" s="901">
        <v>6</v>
      </c>
      <c r="F32" s="904"/>
      <c r="G32" s="904"/>
      <c r="H32" s="901">
        <v>1</v>
      </c>
      <c r="I32" s="904"/>
      <c r="J32" s="904"/>
      <c r="K32" s="904"/>
      <c r="L32" s="899"/>
      <c r="M32" s="899"/>
      <c r="N32" s="904"/>
      <c r="O32" s="901">
        <v>1</v>
      </c>
      <c r="P32" s="901">
        <v>2</v>
      </c>
      <c r="Q32" s="901">
        <v>8</v>
      </c>
      <c r="R32" s="904"/>
      <c r="S32" s="901">
        <v>1</v>
      </c>
      <c r="T32" s="904"/>
      <c r="U32" s="904"/>
      <c r="V32" s="904"/>
      <c r="W32" s="904"/>
      <c r="X32" s="904"/>
      <c r="Y32" s="904"/>
      <c r="Z32" s="904"/>
      <c r="AA32" s="904"/>
      <c r="AB32" s="901">
        <v>6</v>
      </c>
      <c r="AC32" s="901">
        <v>5</v>
      </c>
      <c r="AD32" s="904"/>
      <c r="AE32" s="901">
        <v>4</v>
      </c>
      <c r="AF32" s="904"/>
      <c r="AG32" s="904"/>
      <c r="AH32" s="904"/>
      <c r="AI32" s="901">
        <v>1</v>
      </c>
      <c r="AJ32" s="898"/>
      <c r="AK32" s="898"/>
    </row>
    <row r="33" spans="1:37" ht="12" customHeight="1">
      <c r="A33" s="904"/>
      <c r="B33" s="900" t="s">
        <v>163</v>
      </c>
      <c r="C33" s="901">
        <f t="shared" si="1"/>
        <v>132</v>
      </c>
      <c r="D33" s="901">
        <v>4</v>
      </c>
      <c r="E33" s="901">
        <v>16</v>
      </c>
      <c r="F33" s="904"/>
      <c r="G33" s="904"/>
      <c r="H33" s="904"/>
      <c r="I33" s="904"/>
      <c r="J33" s="904"/>
      <c r="K33" s="904"/>
      <c r="L33" s="904"/>
      <c r="M33" s="904"/>
      <c r="N33" s="901">
        <v>7</v>
      </c>
      <c r="O33" s="901">
        <v>7</v>
      </c>
      <c r="P33" s="904"/>
      <c r="Q33" s="904"/>
      <c r="R33" s="901">
        <v>2</v>
      </c>
      <c r="S33" s="901">
        <v>1</v>
      </c>
      <c r="T33" s="904"/>
      <c r="U33" s="901">
        <v>2</v>
      </c>
      <c r="V33" s="904"/>
      <c r="W33" s="904"/>
      <c r="X33" s="904"/>
      <c r="Y33" s="904"/>
      <c r="Z33" s="904"/>
      <c r="AA33" s="904"/>
      <c r="AB33" s="901">
        <v>37</v>
      </c>
      <c r="AC33" s="901">
        <v>34</v>
      </c>
      <c r="AD33" s="901">
        <v>5</v>
      </c>
      <c r="AE33" s="901">
        <v>9</v>
      </c>
      <c r="AF33" s="904"/>
      <c r="AG33" s="901">
        <v>1</v>
      </c>
      <c r="AH33" s="904"/>
      <c r="AI33" s="901">
        <v>7</v>
      </c>
      <c r="AJ33" s="898"/>
      <c r="AK33" s="898"/>
    </row>
    <row r="34" spans="1:37" ht="12" customHeight="1">
      <c r="A34" s="904"/>
      <c r="B34" s="900" t="s">
        <v>56</v>
      </c>
      <c r="C34" s="901">
        <f t="shared" si="1"/>
        <v>924</v>
      </c>
      <c r="D34" s="901">
        <v>8</v>
      </c>
      <c r="E34" s="901">
        <v>14</v>
      </c>
      <c r="F34" s="901">
        <v>1</v>
      </c>
      <c r="G34" s="901">
        <v>1</v>
      </c>
      <c r="H34" s="901">
        <v>40</v>
      </c>
      <c r="I34" s="901">
        <v>41</v>
      </c>
      <c r="J34" s="901">
        <v>285</v>
      </c>
      <c r="K34" s="901">
        <v>375</v>
      </c>
      <c r="L34" s="904"/>
      <c r="M34" s="901">
        <v>1</v>
      </c>
      <c r="N34" s="901">
        <v>1</v>
      </c>
      <c r="O34" s="904"/>
      <c r="P34" s="904"/>
      <c r="Q34" s="901">
        <v>1</v>
      </c>
      <c r="R34" s="904"/>
      <c r="S34" s="904"/>
      <c r="T34" s="904"/>
      <c r="U34" s="904"/>
      <c r="V34" s="904"/>
      <c r="W34" s="904"/>
      <c r="X34" s="904"/>
      <c r="Y34" s="901">
        <v>2</v>
      </c>
      <c r="Z34" s="904"/>
      <c r="AA34" s="904"/>
      <c r="AB34" s="901">
        <v>114</v>
      </c>
      <c r="AC34" s="901">
        <v>26</v>
      </c>
      <c r="AD34" s="901">
        <v>3</v>
      </c>
      <c r="AE34" s="901">
        <v>6</v>
      </c>
      <c r="AF34" s="904"/>
      <c r="AG34" s="904"/>
      <c r="AH34" s="904"/>
      <c r="AI34" s="901">
        <v>4</v>
      </c>
      <c r="AJ34" s="905">
        <v>1</v>
      </c>
      <c r="AK34" s="898"/>
    </row>
    <row r="35" spans="1:37" ht="12" customHeight="1">
      <c r="A35" s="904"/>
      <c r="B35" s="900" t="s">
        <v>102</v>
      </c>
      <c r="C35" s="901">
        <f t="shared" si="1"/>
        <v>4008</v>
      </c>
      <c r="D35" s="901">
        <v>1079</v>
      </c>
      <c r="E35" s="901">
        <v>1132</v>
      </c>
      <c r="F35" s="901">
        <v>65</v>
      </c>
      <c r="G35" s="901">
        <v>72</v>
      </c>
      <c r="H35" s="901">
        <v>9</v>
      </c>
      <c r="I35" s="901">
        <v>17</v>
      </c>
      <c r="J35" s="901">
        <v>27</v>
      </c>
      <c r="K35" s="901">
        <v>32</v>
      </c>
      <c r="L35" s="901">
        <v>9</v>
      </c>
      <c r="M35" s="901">
        <v>19</v>
      </c>
      <c r="N35" s="901">
        <v>22</v>
      </c>
      <c r="O35" s="901">
        <v>9</v>
      </c>
      <c r="P35" s="901">
        <v>4</v>
      </c>
      <c r="Q35" s="901">
        <v>3</v>
      </c>
      <c r="R35" s="904"/>
      <c r="S35" s="901">
        <v>1</v>
      </c>
      <c r="T35" s="901">
        <v>4</v>
      </c>
      <c r="U35" s="901">
        <v>14</v>
      </c>
      <c r="V35" s="904"/>
      <c r="W35" s="901">
        <v>6</v>
      </c>
      <c r="X35" s="901">
        <v>25</v>
      </c>
      <c r="Y35" s="901">
        <v>12</v>
      </c>
      <c r="Z35" s="901">
        <v>1</v>
      </c>
      <c r="AA35" s="901">
        <v>5</v>
      </c>
      <c r="AB35" s="901">
        <v>305</v>
      </c>
      <c r="AC35" s="901">
        <v>545</v>
      </c>
      <c r="AD35" s="901">
        <v>231</v>
      </c>
      <c r="AE35" s="901">
        <v>203</v>
      </c>
      <c r="AF35" s="901">
        <v>2</v>
      </c>
      <c r="AG35" s="901">
        <v>1</v>
      </c>
      <c r="AH35" s="904"/>
      <c r="AI35" s="901">
        <v>57</v>
      </c>
      <c r="AJ35" s="905">
        <v>58</v>
      </c>
      <c r="AK35" s="905">
        <v>39</v>
      </c>
    </row>
    <row r="36" spans="1:37" ht="12" customHeight="1">
      <c r="A36" s="904"/>
      <c r="B36" s="900" t="s">
        <v>57</v>
      </c>
      <c r="C36" s="901">
        <f t="shared" si="1"/>
        <v>1185</v>
      </c>
      <c r="D36" s="901">
        <v>12</v>
      </c>
      <c r="E36" s="901">
        <v>240</v>
      </c>
      <c r="F36" s="901">
        <v>4</v>
      </c>
      <c r="G36" s="901">
        <v>3</v>
      </c>
      <c r="H36" s="904"/>
      <c r="I36" s="901">
        <v>1</v>
      </c>
      <c r="J36" s="901">
        <v>1</v>
      </c>
      <c r="K36" s="904"/>
      <c r="L36" s="901">
        <v>307</v>
      </c>
      <c r="M36" s="901">
        <v>483</v>
      </c>
      <c r="N36" s="904"/>
      <c r="O36" s="901">
        <v>1</v>
      </c>
      <c r="P36" s="901">
        <v>1</v>
      </c>
      <c r="Q36" s="901">
        <v>2</v>
      </c>
      <c r="R36" s="904"/>
      <c r="S36" s="901">
        <v>1</v>
      </c>
      <c r="T36" s="901">
        <v>2</v>
      </c>
      <c r="U36" s="904"/>
      <c r="V36" s="904"/>
      <c r="W36" s="904"/>
      <c r="X36" s="901">
        <v>34</v>
      </c>
      <c r="Y36" s="901">
        <v>38</v>
      </c>
      <c r="Z36" s="904"/>
      <c r="AA36" s="901">
        <v>1</v>
      </c>
      <c r="AB36" s="901">
        <v>7</v>
      </c>
      <c r="AC36" s="901">
        <v>19</v>
      </c>
      <c r="AD36" s="901">
        <v>2</v>
      </c>
      <c r="AE36" s="901">
        <v>12</v>
      </c>
      <c r="AF36" s="904"/>
      <c r="AG36" s="904"/>
      <c r="AH36" s="904"/>
      <c r="AI36" s="901">
        <v>9</v>
      </c>
      <c r="AJ36" s="905">
        <v>1</v>
      </c>
      <c r="AK36" s="905">
        <v>4</v>
      </c>
    </row>
    <row r="37" spans="1:37" ht="12" customHeight="1">
      <c r="A37" s="904"/>
      <c r="B37" s="900" t="s">
        <v>103</v>
      </c>
      <c r="C37" s="901">
        <f t="shared" si="1"/>
        <v>253</v>
      </c>
      <c r="D37" s="901">
        <v>20</v>
      </c>
      <c r="E37" s="901">
        <v>81</v>
      </c>
      <c r="F37" s="904"/>
      <c r="G37" s="904"/>
      <c r="H37" s="901">
        <v>2</v>
      </c>
      <c r="I37" s="904"/>
      <c r="J37" s="904"/>
      <c r="K37" s="904"/>
      <c r="L37" s="904"/>
      <c r="M37" s="901">
        <v>3</v>
      </c>
      <c r="N37" s="904"/>
      <c r="O37" s="901">
        <v>2</v>
      </c>
      <c r="P37" s="901">
        <v>3</v>
      </c>
      <c r="Q37" s="901">
        <v>5</v>
      </c>
      <c r="R37" s="901">
        <v>3</v>
      </c>
      <c r="S37" s="904"/>
      <c r="T37" s="904"/>
      <c r="U37" s="904"/>
      <c r="V37" s="904"/>
      <c r="W37" s="901">
        <v>1</v>
      </c>
      <c r="X37" s="904"/>
      <c r="Y37" s="901">
        <v>1</v>
      </c>
      <c r="Z37" s="901">
        <v>3</v>
      </c>
      <c r="AA37" s="901">
        <v>2</v>
      </c>
      <c r="AB37" s="901">
        <v>34</v>
      </c>
      <c r="AC37" s="901">
        <v>20</v>
      </c>
      <c r="AD37" s="901">
        <v>40</v>
      </c>
      <c r="AE37" s="901">
        <v>17</v>
      </c>
      <c r="AF37" s="904"/>
      <c r="AG37" s="904"/>
      <c r="AH37" s="904"/>
      <c r="AI37" s="901">
        <v>7</v>
      </c>
      <c r="AJ37" s="905">
        <v>3</v>
      </c>
      <c r="AK37" s="905">
        <v>6</v>
      </c>
    </row>
    <row r="38" spans="1:37" ht="12" customHeight="1">
      <c r="A38" s="904"/>
      <c r="B38" s="900" t="s">
        <v>127</v>
      </c>
      <c r="C38" s="904"/>
      <c r="D38" s="904"/>
      <c r="E38" s="904"/>
      <c r="F38" s="904"/>
      <c r="G38" s="904"/>
      <c r="H38" s="904"/>
      <c r="I38" s="904"/>
      <c r="J38" s="904"/>
      <c r="K38" s="904"/>
      <c r="L38" s="904"/>
      <c r="M38" s="904"/>
      <c r="N38" s="904"/>
      <c r="O38" s="904"/>
      <c r="P38" s="904"/>
      <c r="Q38" s="904"/>
      <c r="R38" s="904"/>
      <c r="S38" s="904"/>
      <c r="T38" s="904"/>
      <c r="U38" s="904"/>
      <c r="V38" s="904"/>
      <c r="W38" s="904"/>
      <c r="X38" s="904"/>
      <c r="Y38" s="904"/>
      <c r="Z38" s="904"/>
      <c r="AA38" s="904"/>
      <c r="AB38" s="904"/>
      <c r="AC38" s="904"/>
      <c r="AD38" s="904"/>
      <c r="AE38" s="904"/>
      <c r="AF38" s="904"/>
      <c r="AG38" s="904"/>
      <c r="AH38" s="904"/>
      <c r="AI38" s="904"/>
      <c r="AJ38" s="898"/>
      <c r="AK38" s="898"/>
    </row>
    <row r="39" spans="1:37" ht="2.1" customHeight="1">
      <c r="A39" s="896"/>
      <c r="B39" s="896"/>
      <c r="C39" s="896"/>
      <c r="D39" s="896"/>
      <c r="E39" s="896"/>
      <c r="F39" s="896"/>
      <c r="G39" s="896"/>
      <c r="H39" s="896"/>
      <c r="I39" s="896"/>
      <c r="J39" s="896"/>
      <c r="K39" s="896"/>
      <c r="L39" s="896"/>
      <c r="M39" s="896"/>
      <c r="N39" s="896"/>
      <c r="O39" s="896"/>
      <c r="P39" s="896"/>
      <c r="Q39" s="896"/>
      <c r="R39" s="896"/>
      <c r="S39" s="896"/>
      <c r="T39" s="896"/>
      <c r="U39" s="896"/>
      <c r="V39" s="896"/>
      <c r="W39" s="896"/>
      <c r="X39" s="896"/>
      <c r="Y39" s="896"/>
      <c r="Z39" s="896"/>
      <c r="AA39" s="896"/>
      <c r="AB39" s="896"/>
      <c r="AC39" s="896"/>
      <c r="AD39" s="896"/>
      <c r="AE39" s="896"/>
      <c r="AF39" s="896"/>
      <c r="AG39" s="896"/>
      <c r="AH39" s="896"/>
      <c r="AI39" s="896"/>
      <c r="AJ39" s="896"/>
      <c r="AK39" s="896"/>
    </row>
    <row r="40" spans="1:37">
      <c r="A40" s="906"/>
      <c r="B40" s="896"/>
      <c r="C40" s="906"/>
      <c r="D40" s="906"/>
      <c r="E40" s="906"/>
      <c r="F40" s="906"/>
      <c r="G40" s="906"/>
      <c r="H40" s="906"/>
      <c r="I40" s="906"/>
      <c r="J40" s="906"/>
      <c r="K40" s="906"/>
      <c r="L40" s="906"/>
      <c r="M40" s="906"/>
      <c r="N40" s="896"/>
      <c r="AJ40" s="849" t="s">
        <v>366</v>
      </c>
    </row>
    <row r="41" spans="1:37">
      <c r="A41" s="906"/>
      <c r="B41" s="906"/>
      <c r="C41" s="906"/>
      <c r="D41" s="906"/>
      <c r="E41" s="906"/>
      <c r="F41" s="906"/>
      <c r="G41" s="906"/>
      <c r="H41" s="906"/>
      <c r="I41" s="906"/>
      <c r="J41" s="906"/>
      <c r="K41" s="906"/>
      <c r="L41" s="906"/>
      <c r="M41" s="906"/>
      <c r="N41" s="896"/>
    </row>
    <row r="42" spans="1:37">
      <c r="A42" s="906"/>
      <c r="B42" s="906"/>
      <c r="C42" s="906"/>
      <c r="D42" s="906"/>
      <c r="E42" s="906"/>
      <c r="F42" s="906"/>
      <c r="G42" s="906"/>
      <c r="H42" s="906"/>
      <c r="I42" s="906"/>
      <c r="J42" s="906"/>
      <c r="K42" s="906"/>
      <c r="L42" s="906"/>
      <c r="M42" s="906"/>
      <c r="N42" s="896"/>
    </row>
    <row r="43" spans="1:37">
      <c r="A43" s="906"/>
      <c r="B43" s="906"/>
      <c r="C43" s="906"/>
      <c r="D43" s="906"/>
      <c r="E43" s="906"/>
      <c r="F43" s="906"/>
      <c r="G43" s="906"/>
      <c r="H43" s="906"/>
      <c r="I43" s="906"/>
      <c r="J43" s="906"/>
      <c r="K43" s="906"/>
      <c r="L43" s="906"/>
      <c r="M43" s="906"/>
      <c r="N43" s="896"/>
    </row>
    <row r="44" spans="1:37">
      <c r="A44" s="906"/>
      <c r="B44" s="906"/>
      <c r="C44" s="906"/>
      <c r="D44" s="906"/>
      <c r="E44" s="906"/>
      <c r="F44" s="906"/>
      <c r="G44" s="906"/>
      <c r="H44" s="906"/>
      <c r="I44" s="906"/>
      <c r="J44" s="906"/>
      <c r="K44" s="906"/>
      <c r="L44" s="906"/>
      <c r="M44" s="906"/>
      <c r="N44" s="896"/>
    </row>
    <row r="45" spans="1:37">
      <c r="A45" s="906"/>
      <c r="B45" s="906"/>
      <c r="C45" s="906"/>
      <c r="D45" s="906"/>
      <c r="E45" s="906"/>
      <c r="F45" s="906"/>
      <c r="G45" s="906"/>
      <c r="H45" s="906"/>
      <c r="I45" s="906"/>
      <c r="J45" s="906"/>
      <c r="K45" s="906"/>
      <c r="L45" s="906"/>
      <c r="M45" s="906"/>
      <c r="N45" s="896"/>
    </row>
    <row r="46" spans="1:37">
      <c r="A46" s="906"/>
      <c r="B46" s="906"/>
      <c r="C46" s="906"/>
      <c r="D46" s="906"/>
      <c r="E46" s="906"/>
      <c r="F46" s="906"/>
      <c r="G46" s="906"/>
      <c r="H46" s="906"/>
      <c r="I46" s="906"/>
      <c r="J46" s="906"/>
      <c r="K46" s="906"/>
      <c r="L46" s="906"/>
      <c r="M46" s="906"/>
      <c r="N46" s="896"/>
    </row>
    <row r="47" spans="1:37">
      <c r="A47" s="906"/>
      <c r="B47" s="906"/>
      <c r="C47" s="906"/>
      <c r="D47" s="906"/>
      <c r="E47" s="906"/>
      <c r="F47" s="906"/>
      <c r="G47" s="906"/>
      <c r="H47" s="906"/>
      <c r="I47" s="906"/>
      <c r="J47" s="906"/>
      <c r="K47" s="906"/>
      <c r="L47" s="906"/>
      <c r="M47" s="906"/>
      <c r="N47" s="896"/>
    </row>
    <row r="48" spans="1:37">
      <c r="A48" s="896"/>
      <c r="B48" s="896"/>
      <c r="C48" s="896"/>
      <c r="D48" s="896"/>
      <c r="E48" s="896"/>
      <c r="F48" s="896"/>
      <c r="G48" s="896"/>
      <c r="H48" s="896"/>
      <c r="I48" s="896"/>
      <c r="J48" s="896"/>
      <c r="K48" s="896"/>
      <c r="L48" s="896"/>
      <c r="M48" s="896"/>
    </row>
  </sheetData>
  <sheetProtection password="CA55" sheet="1" objects="1" scenarios="1"/>
  <phoneticPr fontId="9" type="noConversion"/>
  <pageMargins left="0.59055118110236227" right="0.75" top="1.1023622047244095" bottom="0.19685039370078741" header="0" footer="0"/>
  <pageSetup scale="90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AB38"/>
  <sheetViews>
    <sheetView showGridLines="0" workbookViewId="0">
      <selection sqref="A1:IV65536"/>
    </sheetView>
  </sheetViews>
  <sheetFormatPr baseColWidth="10" defaultColWidth="12.3984375" defaultRowHeight="10.5"/>
  <cols>
    <col min="1" max="1" width="18.796875" style="909" customWidth="1"/>
    <col min="2" max="2" width="4" style="909" customWidth="1"/>
    <col min="3" max="3" width="4.3984375" style="909" customWidth="1"/>
    <col min="4" max="4" width="3.796875" style="909" customWidth="1"/>
    <col min="5" max="6" width="5.19921875" style="909" customWidth="1"/>
    <col min="7" max="9" width="5.796875" style="909" customWidth="1"/>
    <col min="10" max="10" width="5" style="909" customWidth="1"/>
    <col min="11" max="11" width="4.19921875" style="909" customWidth="1"/>
    <col min="12" max="12" width="3" style="909" customWidth="1"/>
    <col min="13" max="13" width="4" style="909" customWidth="1"/>
    <col min="14" max="14" width="3.796875" style="909" customWidth="1"/>
    <col min="15" max="15" width="3.19921875" style="909" customWidth="1"/>
    <col min="16" max="16" width="5.796875" style="909" customWidth="1"/>
    <col min="17" max="17" width="4" style="909" customWidth="1"/>
    <col min="18" max="18" width="3.19921875" style="909" customWidth="1"/>
    <col min="19" max="19" width="4.3984375" style="909" customWidth="1"/>
    <col min="20" max="20" width="4.19921875" style="909" customWidth="1"/>
    <col min="21" max="21" width="3" style="909" customWidth="1"/>
    <col min="22" max="22" width="3.796875" style="909" customWidth="1"/>
    <col min="23" max="23" width="3.59765625" style="909" customWidth="1"/>
    <col min="24" max="24" width="3.796875" style="909" customWidth="1"/>
    <col min="25" max="25" width="3.3984375" style="909" customWidth="1"/>
    <col min="26" max="26" width="3.796875" style="909" customWidth="1"/>
    <col min="27" max="27" width="3" style="909" customWidth="1"/>
    <col min="28" max="28" width="4.19921875" style="909" customWidth="1"/>
    <col min="29" max="16384" width="12.3984375" style="909"/>
  </cols>
  <sheetData>
    <row r="1" spans="1:28">
      <c r="A1" s="907" t="s">
        <v>298</v>
      </c>
      <c r="B1" s="908"/>
      <c r="C1" s="908"/>
      <c r="D1" s="908"/>
      <c r="E1" s="908"/>
      <c r="F1" s="908"/>
      <c r="G1" s="908"/>
      <c r="H1" s="908"/>
      <c r="I1" s="908"/>
      <c r="J1" s="908"/>
      <c r="K1" s="908"/>
      <c r="L1" s="908"/>
      <c r="M1" s="908"/>
      <c r="N1" s="908"/>
      <c r="O1" s="908"/>
      <c r="P1" s="908"/>
      <c r="Q1" s="908"/>
      <c r="R1" s="908"/>
      <c r="S1" s="908"/>
      <c r="T1" s="908"/>
      <c r="U1" s="908"/>
      <c r="V1" s="908"/>
      <c r="W1" s="908"/>
    </row>
    <row r="2" spans="1:28" ht="6" customHeight="1">
      <c r="A2" s="908"/>
      <c r="B2" s="908"/>
      <c r="C2" s="908"/>
      <c r="D2" s="908"/>
      <c r="E2" s="908"/>
      <c r="F2" s="908"/>
      <c r="G2" s="908"/>
      <c r="H2" s="908"/>
      <c r="I2" s="908"/>
      <c r="J2" s="908"/>
      <c r="K2" s="908"/>
      <c r="L2" s="908"/>
      <c r="M2" s="908"/>
      <c r="N2" s="908"/>
      <c r="O2" s="908"/>
      <c r="P2" s="908"/>
      <c r="Q2" s="908"/>
      <c r="R2" s="908"/>
      <c r="S2" s="908"/>
      <c r="T2" s="908"/>
      <c r="U2" s="908"/>
      <c r="V2" s="908"/>
      <c r="W2" s="908"/>
    </row>
    <row r="3" spans="1:28">
      <c r="A3" s="907" t="s">
        <v>164</v>
      </c>
      <c r="B3" s="908"/>
      <c r="C3" s="908"/>
      <c r="D3" s="908"/>
      <c r="E3" s="908"/>
      <c r="F3" s="908"/>
      <c r="G3" s="908"/>
      <c r="H3" s="908"/>
      <c r="I3" s="908"/>
      <c r="J3" s="908"/>
      <c r="K3" s="908"/>
      <c r="L3" s="908"/>
      <c r="M3" s="908"/>
      <c r="N3" s="908"/>
      <c r="O3" s="908"/>
      <c r="P3" s="908"/>
      <c r="Q3" s="908"/>
      <c r="R3" s="908"/>
      <c r="S3" s="908"/>
      <c r="T3" s="908"/>
      <c r="U3" s="908"/>
      <c r="V3" s="908"/>
      <c r="W3" s="908"/>
    </row>
    <row r="4" spans="1:28">
      <c r="A4" s="907" t="s">
        <v>165</v>
      </c>
      <c r="B4" s="908"/>
      <c r="C4" s="908"/>
      <c r="D4" s="908"/>
      <c r="E4" s="908"/>
      <c r="F4" s="908"/>
      <c r="G4" s="908"/>
      <c r="H4" s="908"/>
      <c r="I4" s="908"/>
      <c r="J4" s="908"/>
      <c r="K4" s="908"/>
      <c r="L4" s="908"/>
      <c r="M4" s="908"/>
      <c r="N4" s="908"/>
      <c r="O4" s="908"/>
      <c r="P4" s="908"/>
      <c r="Q4" s="908"/>
      <c r="R4" s="908"/>
      <c r="S4" s="908"/>
      <c r="T4" s="908"/>
      <c r="U4" s="908"/>
      <c r="V4" s="908"/>
      <c r="W4" s="908"/>
    </row>
    <row r="5" spans="1:28">
      <c r="A5" s="907" t="s">
        <v>166</v>
      </c>
      <c r="B5" s="910"/>
      <c r="C5" s="910"/>
      <c r="D5" s="910"/>
      <c r="E5" s="910"/>
      <c r="F5" s="910"/>
      <c r="G5" s="910"/>
      <c r="H5" s="910"/>
      <c r="I5" s="910"/>
      <c r="J5" s="910"/>
      <c r="K5" s="910"/>
      <c r="L5" s="910"/>
      <c r="M5" s="910"/>
      <c r="N5" s="910"/>
      <c r="O5" s="910"/>
      <c r="P5" s="910"/>
      <c r="Q5" s="910"/>
      <c r="R5" s="910"/>
      <c r="S5" s="910"/>
      <c r="T5" s="910"/>
      <c r="U5" s="910"/>
      <c r="V5" s="910"/>
      <c r="W5" s="910"/>
    </row>
    <row r="6" spans="1:28" ht="9" customHeight="1"/>
    <row r="7" spans="1:28">
      <c r="A7" s="911"/>
      <c r="B7" s="912" t="s">
        <v>383</v>
      </c>
      <c r="C7" s="913" t="s">
        <v>308</v>
      </c>
      <c r="D7" s="914"/>
      <c r="E7" s="915"/>
      <c r="F7" s="916"/>
      <c r="G7" s="916"/>
      <c r="H7" s="916"/>
      <c r="I7" s="917" t="s">
        <v>73</v>
      </c>
      <c r="J7" s="918"/>
      <c r="K7" s="918"/>
      <c r="L7" s="918"/>
      <c r="M7" s="916"/>
      <c r="N7" s="916"/>
      <c r="O7" s="916"/>
      <c r="P7" s="916"/>
      <c r="Q7" s="916"/>
      <c r="R7" s="916"/>
      <c r="S7" s="916"/>
      <c r="T7" s="916"/>
      <c r="U7" s="917" t="s">
        <v>167</v>
      </c>
      <c r="V7" s="916"/>
      <c r="W7" s="916"/>
      <c r="X7" s="919"/>
      <c r="Y7" s="919"/>
      <c r="Z7" s="919"/>
      <c r="AA7" s="916"/>
      <c r="AB7" s="920"/>
    </row>
    <row r="8" spans="1:28">
      <c r="A8" s="921" t="s">
        <v>1347</v>
      </c>
      <c r="B8" s="922" t="s">
        <v>1348</v>
      </c>
      <c r="C8" s="921" t="s">
        <v>1349</v>
      </c>
      <c r="D8" s="923"/>
      <c r="E8" s="924" t="s">
        <v>1349</v>
      </c>
      <c r="F8" s="925" t="s">
        <v>1349</v>
      </c>
      <c r="G8" s="926" t="s">
        <v>1349</v>
      </c>
      <c r="H8" s="926" t="s">
        <v>1349</v>
      </c>
      <c r="I8" s="926" t="s">
        <v>1351</v>
      </c>
      <c r="J8" s="926" t="s">
        <v>1352</v>
      </c>
      <c r="K8" s="926" t="s">
        <v>1353</v>
      </c>
      <c r="L8" s="927"/>
      <c r="M8" s="925" t="s">
        <v>76</v>
      </c>
      <c r="N8" s="928" t="s">
        <v>77</v>
      </c>
      <c r="O8" s="929"/>
      <c r="P8" s="925" t="s">
        <v>168</v>
      </c>
      <c r="Q8" s="928" t="s">
        <v>1520</v>
      </c>
      <c r="R8" s="927"/>
      <c r="S8" s="925" t="s">
        <v>1357</v>
      </c>
      <c r="T8" s="928" t="s">
        <v>169</v>
      </c>
      <c r="U8" s="927"/>
      <c r="V8" s="925" t="s">
        <v>1358</v>
      </c>
      <c r="W8" s="928" t="s">
        <v>1521</v>
      </c>
      <c r="X8" s="930" t="s">
        <v>1360</v>
      </c>
      <c r="Y8" s="931"/>
      <c r="Z8" s="930" t="s">
        <v>1361</v>
      </c>
      <c r="AA8" s="931"/>
      <c r="AB8" s="925" t="s">
        <v>1362</v>
      </c>
    </row>
    <row r="9" spans="1:28">
      <c r="A9" s="932"/>
      <c r="B9" s="922" t="s">
        <v>1363</v>
      </c>
      <c r="C9" s="921" t="s">
        <v>1364</v>
      </c>
      <c r="D9" s="923"/>
      <c r="E9" s="924" t="s">
        <v>170</v>
      </c>
      <c r="F9" s="925" t="s">
        <v>1367</v>
      </c>
      <c r="G9" s="926" t="s">
        <v>1368</v>
      </c>
      <c r="H9" s="926" t="s">
        <v>1365</v>
      </c>
      <c r="I9" s="926" t="s">
        <v>1369</v>
      </c>
      <c r="J9" s="926" t="s">
        <v>1370</v>
      </c>
      <c r="K9" s="926" t="s">
        <v>1371</v>
      </c>
      <c r="L9" s="927"/>
      <c r="M9" s="925" t="s">
        <v>171</v>
      </c>
      <c r="N9" s="928" t="s">
        <v>1373</v>
      </c>
      <c r="O9" s="929"/>
      <c r="P9" s="925" t="s">
        <v>82</v>
      </c>
      <c r="Q9" s="928" t="s">
        <v>1523</v>
      </c>
      <c r="R9" s="927"/>
      <c r="S9" s="925" t="s">
        <v>1375</v>
      </c>
      <c r="T9" s="928" t="s">
        <v>1376</v>
      </c>
      <c r="U9" s="927"/>
      <c r="V9" s="925" t="s">
        <v>1524</v>
      </c>
      <c r="W9" s="928" t="s">
        <v>1525</v>
      </c>
      <c r="X9" s="928" t="s">
        <v>1379</v>
      </c>
      <c r="Y9" s="927"/>
      <c r="Z9" s="928" t="s">
        <v>1380</v>
      </c>
      <c r="AA9" s="927"/>
      <c r="AB9" s="925" t="s">
        <v>1381</v>
      </c>
    </row>
    <row r="10" spans="1:28" ht="9.75" customHeight="1">
      <c r="A10" s="933"/>
      <c r="B10" s="934"/>
      <c r="C10" s="935" t="s">
        <v>33</v>
      </c>
      <c r="D10" s="936" t="s">
        <v>1383</v>
      </c>
      <c r="E10" s="937" t="s">
        <v>1382</v>
      </c>
      <c r="F10" s="938" t="s">
        <v>1382</v>
      </c>
      <c r="G10" s="939" t="s">
        <v>1382</v>
      </c>
      <c r="H10" s="939" t="s">
        <v>1382</v>
      </c>
      <c r="I10" s="939" t="s">
        <v>1382</v>
      </c>
      <c r="J10" s="939" t="s">
        <v>1382</v>
      </c>
      <c r="K10" s="939" t="s">
        <v>1382</v>
      </c>
      <c r="L10" s="938" t="s">
        <v>1383</v>
      </c>
      <c r="M10" s="938" t="s">
        <v>172</v>
      </c>
      <c r="N10" s="940" t="s">
        <v>1382</v>
      </c>
      <c r="O10" s="940" t="s">
        <v>1383</v>
      </c>
      <c r="P10" s="938" t="s">
        <v>1382</v>
      </c>
      <c r="Q10" s="940" t="s">
        <v>1382</v>
      </c>
      <c r="R10" s="938" t="s">
        <v>1383</v>
      </c>
      <c r="S10" s="938" t="s">
        <v>1382</v>
      </c>
      <c r="T10" s="940" t="s">
        <v>1382</v>
      </c>
      <c r="U10" s="938" t="s">
        <v>1383</v>
      </c>
      <c r="V10" s="941"/>
      <c r="W10" s="940" t="s">
        <v>1382</v>
      </c>
      <c r="X10" s="940" t="s">
        <v>1382</v>
      </c>
      <c r="Y10" s="938" t="s">
        <v>1383</v>
      </c>
      <c r="Z10" s="940" t="s">
        <v>173</v>
      </c>
      <c r="AA10" s="938" t="s">
        <v>1383</v>
      </c>
      <c r="AB10" s="938" t="s">
        <v>173</v>
      </c>
    </row>
    <row r="11" spans="1:28">
      <c r="A11" s="942"/>
      <c r="B11" s="943"/>
      <c r="C11" s="942"/>
      <c r="D11" s="944"/>
      <c r="E11" s="944"/>
      <c r="F11" s="944"/>
      <c r="G11" s="944"/>
      <c r="H11" s="943"/>
      <c r="I11" s="944"/>
      <c r="J11" s="944"/>
      <c r="K11" s="945"/>
      <c r="L11" s="944"/>
      <c r="M11" s="946" t="s">
        <v>174</v>
      </c>
      <c r="N11" s="945"/>
      <c r="O11" s="945"/>
      <c r="P11" s="947" t="s">
        <v>126</v>
      </c>
      <c r="Q11" s="945"/>
      <c r="R11" s="944"/>
      <c r="S11" s="944"/>
      <c r="T11" s="945"/>
      <c r="U11" s="944"/>
      <c r="V11" s="944"/>
      <c r="W11" s="945"/>
      <c r="X11" s="945"/>
      <c r="Y11" s="944"/>
      <c r="Z11" s="945"/>
      <c r="AA11" s="944"/>
      <c r="AB11" s="948"/>
    </row>
    <row r="12" spans="1:28" ht="15" customHeight="1">
      <c r="A12" s="949" t="s">
        <v>307</v>
      </c>
      <c r="B12" s="950">
        <f>SUM(D12:AB12)</f>
        <v>152</v>
      </c>
      <c r="D12" s="951">
        <f>SUM(C14+D14)</f>
        <v>5</v>
      </c>
      <c r="E12" s="952">
        <f t="shared" ref="E12:J12" si="0">(E14)</f>
        <v>2</v>
      </c>
      <c r="F12" s="952">
        <f t="shared" si="0"/>
        <v>20</v>
      </c>
      <c r="G12" s="952">
        <f t="shared" si="0"/>
        <v>2</v>
      </c>
      <c r="H12" s="950">
        <f t="shared" si="0"/>
        <v>2</v>
      </c>
      <c r="I12" s="952">
        <f t="shared" si="0"/>
        <v>12</v>
      </c>
      <c r="J12" s="952">
        <f t="shared" si="0"/>
        <v>44</v>
      </c>
      <c r="K12" s="951">
        <f>SUM(K14:L14)</f>
        <v>5</v>
      </c>
      <c r="L12" s="953"/>
      <c r="M12" s="953"/>
      <c r="N12" s="951">
        <f>(N14+O14)</f>
        <v>13</v>
      </c>
      <c r="O12" s="954"/>
      <c r="P12" s="953"/>
      <c r="Q12" s="951">
        <f>(Q14+R14)</f>
        <v>4</v>
      </c>
      <c r="R12" s="953"/>
      <c r="S12" s="952">
        <f>(S14)</f>
        <v>5</v>
      </c>
      <c r="T12" s="951">
        <f>(T14+U14)</f>
        <v>2</v>
      </c>
      <c r="U12" s="953"/>
      <c r="V12" s="952">
        <f>(V14)</f>
        <v>27</v>
      </c>
      <c r="W12" s="955">
        <f>(W14)</f>
        <v>1</v>
      </c>
      <c r="X12" s="951">
        <f>(X14+Y14)</f>
        <v>2</v>
      </c>
      <c r="Y12" s="953"/>
      <c r="Z12" s="951">
        <f>(Z14+AA14)</f>
        <v>4</v>
      </c>
      <c r="AA12" s="953"/>
      <c r="AB12" s="952">
        <f>(AB14)</f>
        <v>2</v>
      </c>
    </row>
    <row r="13" spans="1:28">
      <c r="A13" s="956"/>
      <c r="B13" s="943"/>
      <c r="C13" s="942"/>
      <c r="D13" s="944"/>
      <c r="E13" s="943"/>
      <c r="F13" s="944"/>
      <c r="G13" s="943"/>
      <c r="H13" s="943"/>
      <c r="I13" s="944"/>
      <c r="J13" s="944"/>
      <c r="K13" s="945"/>
      <c r="L13" s="953"/>
      <c r="M13" s="944"/>
      <c r="N13" s="945"/>
      <c r="O13" s="945"/>
      <c r="P13" s="944"/>
      <c r="Q13" s="945"/>
      <c r="R13" s="944"/>
      <c r="S13" s="944"/>
      <c r="T13" s="945"/>
      <c r="U13" s="944"/>
      <c r="V13" s="944"/>
      <c r="W13" s="957"/>
      <c r="X13" s="945"/>
      <c r="Y13" s="944"/>
      <c r="Z13" s="945"/>
      <c r="AA13" s="944"/>
      <c r="AB13" s="944"/>
    </row>
    <row r="14" spans="1:28" ht="11.1" customHeight="1">
      <c r="A14" s="958" t="s">
        <v>1385</v>
      </c>
      <c r="B14" s="943"/>
      <c r="C14" s="959">
        <f t="shared" ref="C14:L14" si="1">SUM(C16:C36)</f>
        <v>4</v>
      </c>
      <c r="D14" s="960">
        <f t="shared" si="1"/>
        <v>1</v>
      </c>
      <c r="E14" s="961">
        <f t="shared" si="1"/>
        <v>2</v>
      </c>
      <c r="F14" s="960">
        <f t="shared" si="1"/>
        <v>20</v>
      </c>
      <c r="G14" s="961">
        <f t="shared" si="1"/>
        <v>2</v>
      </c>
      <c r="H14" s="961">
        <f t="shared" si="1"/>
        <v>2</v>
      </c>
      <c r="I14" s="960">
        <f t="shared" si="1"/>
        <v>12</v>
      </c>
      <c r="J14" s="960">
        <f t="shared" si="1"/>
        <v>44</v>
      </c>
      <c r="K14" s="962">
        <f t="shared" si="1"/>
        <v>1</v>
      </c>
      <c r="L14" s="960">
        <f t="shared" si="1"/>
        <v>4</v>
      </c>
      <c r="M14" s="944"/>
      <c r="N14" s="962">
        <f>SUM(N16:N36)</f>
        <v>6</v>
      </c>
      <c r="O14" s="962">
        <f>SUM(O16:O36)</f>
        <v>7</v>
      </c>
      <c r="P14" s="944"/>
      <c r="Q14" s="962">
        <f t="shared" ref="Q14:W14" si="2">SUM(Q16:Q36)</f>
        <v>1</v>
      </c>
      <c r="R14" s="960">
        <f t="shared" si="2"/>
        <v>3</v>
      </c>
      <c r="S14" s="960">
        <f t="shared" si="2"/>
        <v>5</v>
      </c>
      <c r="T14" s="962">
        <f t="shared" si="2"/>
        <v>1</v>
      </c>
      <c r="U14" s="960">
        <f t="shared" si="2"/>
        <v>1</v>
      </c>
      <c r="V14" s="960">
        <f t="shared" si="2"/>
        <v>27</v>
      </c>
      <c r="W14" s="959">
        <f t="shared" si="2"/>
        <v>1</v>
      </c>
      <c r="X14" s="945"/>
      <c r="Y14" s="960">
        <f>SUM(Y16:Y36)</f>
        <v>2</v>
      </c>
      <c r="Z14" s="962">
        <f>SUM(Z16:Z36)</f>
        <v>2</v>
      </c>
      <c r="AA14" s="960">
        <f>SUM(AA16:AA36)</f>
        <v>2</v>
      </c>
      <c r="AB14" s="960">
        <f>SUM(AB16:AB36)</f>
        <v>2</v>
      </c>
    </row>
    <row r="15" spans="1:28" ht="8.1" customHeight="1">
      <c r="A15" s="963"/>
      <c r="B15" s="964"/>
      <c r="C15" s="963"/>
      <c r="D15" s="965"/>
      <c r="E15" s="964"/>
      <c r="F15" s="965"/>
      <c r="G15" s="964"/>
      <c r="H15" s="964"/>
      <c r="I15" s="965"/>
      <c r="J15" s="965"/>
      <c r="K15" s="966"/>
      <c r="L15" s="965"/>
      <c r="M15" s="965"/>
      <c r="N15" s="966"/>
      <c r="O15" s="966"/>
      <c r="P15" s="965"/>
      <c r="Q15" s="966"/>
      <c r="R15" s="965"/>
      <c r="S15" s="965"/>
      <c r="T15" s="966"/>
      <c r="U15" s="965"/>
      <c r="V15" s="965"/>
      <c r="W15" s="963"/>
      <c r="X15" s="967"/>
      <c r="Y15" s="968"/>
      <c r="Z15" s="967"/>
      <c r="AA15" s="968"/>
      <c r="AB15" s="968"/>
    </row>
    <row r="16" spans="1:28" ht="12" customHeight="1">
      <c r="A16" s="969" t="s">
        <v>87</v>
      </c>
      <c r="B16" s="970"/>
      <c r="C16" s="971"/>
      <c r="D16" s="972"/>
      <c r="E16" s="970"/>
      <c r="F16" s="972"/>
      <c r="G16" s="970"/>
      <c r="H16" s="970"/>
      <c r="I16" s="970"/>
      <c r="J16" s="970"/>
      <c r="K16" s="970"/>
      <c r="L16" s="970"/>
      <c r="M16" s="970"/>
      <c r="N16" s="970"/>
      <c r="O16" s="970"/>
      <c r="P16" s="970"/>
      <c r="Q16" s="970"/>
      <c r="R16" s="970"/>
      <c r="S16" s="970"/>
      <c r="T16" s="970"/>
      <c r="U16" s="970"/>
      <c r="V16" s="970"/>
      <c r="W16" s="970"/>
      <c r="X16" s="968"/>
      <c r="Y16" s="968"/>
      <c r="Z16" s="968"/>
      <c r="AA16" s="968"/>
      <c r="AB16" s="968"/>
    </row>
    <row r="17" spans="1:28" ht="12" customHeight="1">
      <c r="A17" s="969" t="s">
        <v>88</v>
      </c>
      <c r="B17" s="970"/>
      <c r="C17" s="971"/>
      <c r="D17" s="972"/>
      <c r="E17" s="970"/>
      <c r="F17" s="972"/>
      <c r="G17" s="970"/>
      <c r="H17" s="970"/>
      <c r="I17" s="970"/>
      <c r="J17" s="970"/>
      <c r="K17" s="970"/>
      <c r="L17" s="970"/>
      <c r="M17" s="970"/>
      <c r="N17" s="970"/>
      <c r="O17" s="970"/>
      <c r="P17" s="970"/>
      <c r="Q17" s="970"/>
      <c r="R17" s="970"/>
      <c r="S17" s="970"/>
      <c r="T17" s="970"/>
      <c r="U17" s="970"/>
      <c r="V17" s="970"/>
      <c r="W17" s="970"/>
      <c r="X17" s="968"/>
      <c r="Y17" s="968"/>
      <c r="Z17" s="968"/>
      <c r="AA17" s="968"/>
      <c r="AB17" s="968"/>
    </row>
    <row r="18" spans="1:28" ht="12" customHeight="1">
      <c r="A18" s="969" t="s">
        <v>89</v>
      </c>
      <c r="B18" s="973">
        <f>SUM(C18:AB18)</f>
        <v>0</v>
      </c>
      <c r="C18" s="971"/>
      <c r="D18" s="972"/>
      <c r="E18" s="970"/>
      <c r="F18" s="972"/>
      <c r="G18" s="970"/>
      <c r="H18" s="970"/>
      <c r="I18" s="970"/>
      <c r="J18" s="970"/>
      <c r="K18" s="970"/>
      <c r="L18" s="970"/>
      <c r="M18" s="970"/>
      <c r="N18" s="970"/>
      <c r="O18" s="970"/>
      <c r="P18" s="970"/>
      <c r="Q18" s="970"/>
      <c r="R18" s="970"/>
      <c r="S18" s="970"/>
      <c r="T18" s="970"/>
      <c r="U18" s="970"/>
      <c r="V18" s="970"/>
      <c r="W18" s="970"/>
      <c r="X18" s="968"/>
      <c r="Y18" s="968"/>
      <c r="Z18" s="968"/>
      <c r="AA18" s="968"/>
      <c r="AB18" s="968"/>
    </row>
    <row r="19" spans="1:28" ht="12" customHeight="1">
      <c r="A19" s="969" t="s">
        <v>90</v>
      </c>
      <c r="B19" s="973">
        <f>SUM(C19:AB19)</f>
        <v>1</v>
      </c>
      <c r="C19" s="971"/>
      <c r="D19" s="972"/>
      <c r="E19" s="970"/>
      <c r="F19" s="972"/>
      <c r="G19" s="970"/>
      <c r="H19" s="970"/>
      <c r="I19" s="973">
        <v>1</v>
      </c>
      <c r="J19" s="970"/>
      <c r="K19" s="970"/>
      <c r="L19" s="970"/>
      <c r="M19" s="970"/>
      <c r="N19" s="970"/>
      <c r="O19" s="970"/>
      <c r="P19" s="970"/>
      <c r="Q19" s="970"/>
      <c r="R19" s="970"/>
      <c r="S19" s="970"/>
      <c r="T19" s="970"/>
      <c r="U19" s="970"/>
      <c r="V19" s="970"/>
      <c r="W19" s="970"/>
      <c r="X19" s="968"/>
      <c r="Y19" s="968"/>
      <c r="Z19" s="968"/>
      <c r="AA19" s="968"/>
      <c r="AB19" s="968"/>
    </row>
    <row r="20" spans="1:28" ht="12" customHeight="1">
      <c r="A20" s="969" t="s">
        <v>91</v>
      </c>
      <c r="B20" s="970"/>
      <c r="C20" s="971"/>
      <c r="D20" s="972"/>
      <c r="E20" s="970"/>
      <c r="F20" s="972"/>
      <c r="G20" s="970"/>
      <c r="H20" s="970"/>
      <c r="I20" s="970"/>
      <c r="J20" s="970"/>
      <c r="K20" s="970"/>
      <c r="L20" s="970"/>
      <c r="M20" s="970"/>
      <c r="N20" s="970"/>
      <c r="O20" s="970"/>
      <c r="P20" s="970"/>
      <c r="Q20" s="970"/>
      <c r="R20" s="970"/>
      <c r="S20" s="970"/>
      <c r="T20" s="970"/>
      <c r="U20" s="970"/>
      <c r="V20" s="970"/>
      <c r="W20" s="970"/>
      <c r="X20" s="968"/>
      <c r="Y20" s="968"/>
      <c r="Z20" s="968"/>
      <c r="AA20" s="968"/>
      <c r="AB20" s="968"/>
    </row>
    <row r="21" spans="1:28" ht="12" customHeight="1">
      <c r="A21" s="969" t="s">
        <v>92</v>
      </c>
      <c r="B21" s="970"/>
      <c r="C21" s="971"/>
      <c r="D21" s="972"/>
      <c r="E21" s="970"/>
      <c r="F21" s="972"/>
      <c r="G21" s="970"/>
      <c r="H21" s="970"/>
      <c r="I21" s="970"/>
      <c r="J21" s="970"/>
      <c r="K21" s="970"/>
      <c r="L21" s="970"/>
      <c r="M21" s="970"/>
      <c r="N21" s="970"/>
      <c r="O21" s="970"/>
      <c r="P21" s="970"/>
      <c r="Q21" s="970"/>
      <c r="R21" s="970"/>
      <c r="S21" s="970"/>
      <c r="T21" s="970"/>
      <c r="U21" s="970"/>
      <c r="V21" s="970"/>
      <c r="W21" s="970"/>
      <c r="X21" s="968"/>
      <c r="Y21" s="968"/>
      <c r="Z21" s="968"/>
      <c r="AA21" s="968"/>
      <c r="AB21" s="968"/>
    </row>
    <row r="22" spans="1:28" ht="12" customHeight="1">
      <c r="A22" s="969" t="s">
        <v>93</v>
      </c>
      <c r="B22" s="970"/>
      <c r="C22" s="971"/>
      <c r="D22" s="972"/>
      <c r="E22" s="970"/>
      <c r="F22" s="972"/>
      <c r="G22" s="970"/>
      <c r="H22" s="970"/>
      <c r="I22" s="970"/>
      <c r="J22" s="970"/>
      <c r="K22" s="970"/>
      <c r="L22" s="970"/>
      <c r="M22" s="970"/>
      <c r="N22" s="970"/>
      <c r="O22" s="970"/>
      <c r="P22" s="970"/>
      <c r="Q22" s="970"/>
      <c r="R22" s="970"/>
      <c r="S22" s="970"/>
      <c r="T22" s="970"/>
      <c r="U22" s="970"/>
      <c r="V22" s="970"/>
      <c r="W22" s="970"/>
      <c r="X22" s="968"/>
      <c r="Y22" s="968"/>
      <c r="Z22" s="968"/>
      <c r="AA22" s="968"/>
      <c r="AB22" s="968"/>
    </row>
    <row r="23" spans="1:28" ht="12" customHeight="1">
      <c r="A23" s="969" t="s">
        <v>94</v>
      </c>
      <c r="B23" s="970"/>
      <c r="C23" s="971"/>
      <c r="D23" s="972"/>
      <c r="E23" s="970"/>
      <c r="F23" s="972"/>
      <c r="G23" s="970"/>
      <c r="H23" s="970"/>
      <c r="I23" s="970"/>
      <c r="J23" s="970"/>
      <c r="K23" s="970"/>
      <c r="L23" s="970"/>
      <c r="M23" s="970"/>
      <c r="N23" s="970"/>
      <c r="O23" s="970"/>
      <c r="P23" s="970"/>
      <c r="Q23" s="970"/>
      <c r="R23" s="970"/>
      <c r="S23" s="970"/>
      <c r="T23" s="970"/>
      <c r="U23" s="970"/>
      <c r="V23" s="970"/>
      <c r="W23" s="970"/>
      <c r="X23" s="968"/>
      <c r="Y23" s="968"/>
      <c r="Z23" s="968"/>
      <c r="AA23" s="968"/>
      <c r="AB23" s="968"/>
    </row>
    <row r="24" spans="1:28" ht="12" customHeight="1">
      <c r="A24" s="969" t="s">
        <v>95</v>
      </c>
      <c r="B24" s="970"/>
      <c r="C24" s="971"/>
      <c r="D24" s="972"/>
      <c r="E24" s="970"/>
      <c r="F24" s="972"/>
      <c r="G24" s="970"/>
      <c r="H24" s="970"/>
      <c r="I24" s="970"/>
      <c r="J24" s="970"/>
      <c r="K24" s="970"/>
      <c r="L24" s="970"/>
      <c r="M24" s="970"/>
      <c r="N24" s="970"/>
      <c r="O24" s="970"/>
      <c r="P24" s="970"/>
      <c r="Q24" s="970"/>
      <c r="R24" s="970"/>
      <c r="S24" s="970"/>
      <c r="T24" s="970"/>
      <c r="U24" s="970"/>
      <c r="V24" s="970"/>
      <c r="W24" s="970"/>
      <c r="X24" s="968"/>
      <c r="Y24" s="968"/>
      <c r="Z24" s="968"/>
      <c r="AA24" s="968"/>
      <c r="AB24" s="968"/>
    </row>
    <row r="25" spans="1:28" ht="12" customHeight="1">
      <c r="A25" s="969" t="s">
        <v>96</v>
      </c>
      <c r="B25" s="970"/>
      <c r="C25" s="971"/>
      <c r="D25" s="972"/>
      <c r="E25" s="970"/>
      <c r="F25" s="972"/>
      <c r="G25" s="970"/>
      <c r="H25" s="970"/>
      <c r="I25" s="970"/>
      <c r="J25" s="970"/>
      <c r="K25" s="970"/>
      <c r="L25" s="970"/>
      <c r="M25" s="970"/>
      <c r="N25" s="970"/>
      <c r="O25" s="970"/>
      <c r="P25" s="970"/>
      <c r="Q25" s="970"/>
      <c r="R25" s="970"/>
      <c r="S25" s="970"/>
      <c r="T25" s="970"/>
      <c r="U25" s="970"/>
      <c r="V25" s="970"/>
      <c r="W25" s="970"/>
      <c r="X25" s="968"/>
      <c r="Y25" s="968"/>
      <c r="Z25" s="968"/>
      <c r="AA25" s="968"/>
      <c r="AB25" s="968"/>
    </row>
    <row r="26" spans="1:28" ht="12" customHeight="1">
      <c r="A26" s="969" t="s">
        <v>97</v>
      </c>
      <c r="B26" s="970"/>
      <c r="C26" s="971"/>
      <c r="D26" s="972"/>
      <c r="E26" s="970"/>
      <c r="F26" s="972"/>
      <c r="G26" s="970"/>
      <c r="H26" s="970"/>
      <c r="I26" s="970"/>
      <c r="J26" s="970"/>
      <c r="K26" s="970"/>
      <c r="L26" s="970"/>
      <c r="M26" s="970"/>
      <c r="N26" s="970"/>
      <c r="O26" s="970"/>
      <c r="P26" s="970"/>
      <c r="Q26" s="970"/>
      <c r="R26" s="970"/>
      <c r="S26" s="970"/>
      <c r="T26" s="970"/>
      <c r="U26" s="970"/>
      <c r="V26" s="970"/>
      <c r="W26" s="970"/>
      <c r="X26" s="968"/>
      <c r="Y26" s="968"/>
      <c r="Z26" s="968"/>
      <c r="AA26" s="968"/>
      <c r="AB26" s="968"/>
    </row>
    <row r="27" spans="1:28" ht="12" customHeight="1">
      <c r="A27" s="969" t="s">
        <v>98</v>
      </c>
      <c r="B27" s="970"/>
      <c r="C27" s="971"/>
      <c r="D27" s="972"/>
      <c r="E27" s="970"/>
      <c r="F27" s="972"/>
      <c r="G27" s="970"/>
      <c r="H27" s="970"/>
      <c r="I27" s="970"/>
      <c r="J27" s="970"/>
      <c r="K27" s="970"/>
      <c r="L27" s="970"/>
      <c r="M27" s="970"/>
      <c r="N27" s="970"/>
      <c r="O27" s="970"/>
      <c r="P27" s="970"/>
      <c r="Q27" s="970"/>
      <c r="R27" s="970"/>
      <c r="S27" s="970"/>
      <c r="T27" s="970"/>
      <c r="U27" s="970"/>
      <c r="V27" s="970"/>
      <c r="W27" s="970"/>
      <c r="X27" s="968"/>
      <c r="Y27" s="968"/>
      <c r="Z27" s="968"/>
      <c r="AA27" s="968"/>
      <c r="AB27" s="968"/>
    </row>
    <row r="28" spans="1:28" ht="12" customHeight="1">
      <c r="A28" s="969" t="s">
        <v>99</v>
      </c>
      <c r="B28" s="970"/>
      <c r="C28" s="971"/>
      <c r="D28" s="972"/>
      <c r="E28" s="970"/>
      <c r="F28" s="972"/>
      <c r="G28" s="970"/>
      <c r="H28" s="970"/>
      <c r="I28" s="970"/>
      <c r="J28" s="970"/>
      <c r="K28" s="970"/>
      <c r="L28" s="970"/>
      <c r="M28" s="970"/>
      <c r="N28" s="970"/>
      <c r="O28" s="970"/>
      <c r="P28" s="970"/>
      <c r="Q28" s="970"/>
      <c r="R28" s="970"/>
      <c r="S28" s="970"/>
      <c r="T28" s="970"/>
      <c r="U28" s="970"/>
      <c r="V28" s="970"/>
      <c r="W28" s="970"/>
      <c r="X28" s="968"/>
      <c r="Y28" s="968"/>
      <c r="Z28" s="968"/>
      <c r="AA28" s="968"/>
      <c r="AB28" s="968"/>
    </row>
    <row r="29" spans="1:28" ht="12" customHeight="1">
      <c r="A29" s="969" t="s">
        <v>63</v>
      </c>
      <c r="B29" s="973">
        <f>SUM(C29:W29)</f>
        <v>5</v>
      </c>
      <c r="C29" s="971"/>
      <c r="D29" s="972"/>
      <c r="E29" s="970"/>
      <c r="F29" s="974">
        <v>5</v>
      </c>
      <c r="G29" s="970"/>
      <c r="H29" s="970"/>
      <c r="I29" s="970"/>
      <c r="J29" s="970"/>
      <c r="K29" s="970"/>
      <c r="L29" s="970"/>
      <c r="M29" s="970"/>
      <c r="N29" s="970"/>
      <c r="O29" s="970"/>
      <c r="P29" s="970"/>
      <c r="Q29" s="970"/>
      <c r="R29" s="970"/>
      <c r="S29" s="970"/>
      <c r="T29" s="970"/>
      <c r="U29" s="970"/>
      <c r="V29" s="970"/>
      <c r="W29" s="970"/>
      <c r="X29" s="968"/>
      <c r="Y29" s="968"/>
      <c r="Z29" s="968"/>
      <c r="AA29" s="968"/>
      <c r="AB29" s="968"/>
    </row>
    <row r="30" spans="1:28" ht="12" customHeight="1">
      <c r="A30" s="969" t="s">
        <v>100</v>
      </c>
      <c r="B30" s="970"/>
      <c r="C30" s="971"/>
      <c r="D30" s="972"/>
      <c r="E30" s="970"/>
      <c r="F30" s="972"/>
      <c r="G30" s="970"/>
      <c r="H30" s="970"/>
      <c r="I30" s="970"/>
      <c r="J30" s="970"/>
      <c r="K30" s="970"/>
      <c r="L30" s="970"/>
      <c r="M30" s="970"/>
      <c r="N30" s="970"/>
      <c r="O30" s="970"/>
      <c r="P30" s="970"/>
      <c r="Q30" s="970"/>
      <c r="R30" s="970"/>
      <c r="S30" s="970"/>
      <c r="T30" s="970"/>
      <c r="U30" s="970"/>
      <c r="V30" s="970"/>
      <c r="W30" s="970"/>
      <c r="X30" s="968"/>
      <c r="Y30" s="968"/>
      <c r="Z30" s="968"/>
      <c r="AA30" s="968"/>
      <c r="AB30" s="968"/>
    </row>
    <row r="31" spans="1:28" ht="12" customHeight="1">
      <c r="A31" s="969" t="s">
        <v>101</v>
      </c>
      <c r="B31" s="970"/>
      <c r="C31" s="971"/>
      <c r="D31" s="972"/>
      <c r="E31" s="970"/>
      <c r="F31" s="972"/>
      <c r="G31" s="970"/>
      <c r="H31" s="970"/>
      <c r="I31" s="970"/>
      <c r="J31" s="970"/>
      <c r="K31" s="970"/>
      <c r="L31" s="970"/>
      <c r="M31" s="970"/>
      <c r="N31" s="970"/>
      <c r="O31" s="970"/>
      <c r="P31" s="970"/>
      <c r="Q31" s="970"/>
      <c r="R31" s="970"/>
      <c r="S31" s="970"/>
      <c r="T31" s="970"/>
      <c r="U31" s="970"/>
      <c r="V31" s="970"/>
      <c r="W31" s="970"/>
      <c r="X31" s="968"/>
      <c r="Y31" s="968"/>
      <c r="Z31" s="968"/>
      <c r="AA31" s="968"/>
      <c r="AB31" s="968"/>
    </row>
    <row r="32" spans="1:28" ht="12" customHeight="1">
      <c r="A32" s="969" t="s">
        <v>56</v>
      </c>
      <c r="B32" s="970"/>
      <c r="C32" s="971"/>
      <c r="D32" s="972"/>
      <c r="E32" s="970"/>
      <c r="F32" s="972"/>
      <c r="G32" s="970"/>
      <c r="H32" s="970"/>
      <c r="I32" s="970"/>
      <c r="J32" s="970"/>
      <c r="K32" s="970"/>
      <c r="L32" s="970"/>
      <c r="M32" s="970"/>
      <c r="N32" s="970"/>
      <c r="O32" s="970"/>
      <c r="P32" s="970"/>
      <c r="Q32" s="970"/>
      <c r="R32" s="970"/>
      <c r="S32" s="970"/>
      <c r="T32" s="970"/>
      <c r="U32" s="970"/>
      <c r="V32" s="970"/>
      <c r="W32" s="970"/>
      <c r="X32" s="968"/>
      <c r="Y32" s="968"/>
      <c r="Z32" s="968"/>
      <c r="AA32" s="968"/>
      <c r="AB32" s="968"/>
    </row>
    <row r="33" spans="1:28" ht="12" customHeight="1">
      <c r="A33" s="969" t="s">
        <v>102</v>
      </c>
      <c r="B33" s="973">
        <f>SUM(C33:W33)</f>
        <v>132</v>
      </c>
      <c r="C33" s="975">
        <v>4</v>
      </c>
      <c r="D33" s="974">
        <v>1</v>
      </c>
      <c r="E33" s="973">
        <v>2</v>
      </c>
      <c r="F33" s="974">
        <v>15</v>
      </c>
      <c r="G33" s="973">
        <v>2</v>
      </c>
      <c r="H33" s="973">
        <v>2</v>
      </c>
      <c r="I33" s="973">
        <v>5</v>
      </c>
      <c r="J33" s="973">
        <v>44</v>
      </c>
      <c r="K33" s="973">
        <v>1</v>
      </c>
      <c r="L33" s="973">
        <v>4</v>
      </c>
      <c r="M33" s="970"/>
      <c r="N33" s="973">
        <v>6</v>
      </c>
      <c r="O33" s="973">
        <v>7</v>
      </c>
      <c r="P33" s="970"/>
      <c r="Q33" s="973">
        <v>1</v>
      </c>
      <c r="R33" s="973">
        <v>3</v>
      </c>
      <c r="S33" s="973">
        <v>5</v>
      </c>
      <c r="T33" s="973">
        <v>1</v>
      </c>
      <c r="U33" s="973">
        <v>1</v>
      </c>
      <c r="V33" s="973">
        <v>27</v>
      </c>
      <c r="W33" s="973">
        <v>1</v>
      </c>
      <c r="X33" s="968"/>
      <c r="Y33" s="976">
        <v>2</v>
      </c>
      <c r="Z33" s="976">
        <v>2</v>
      </c>
      <c r="AA33" s="976">
        <v>2</v>
      </c>
      <c r="AB33" s="976">
        <v>2</v>
      </c>
    </row>
    <row r="34" spans="1:28" ht="12" customHeight="1">
      <c r="A34" s="969" t="s">
        <v>57</v>
      </c>
      <c r="B34" s="970"/>
      <c r="C34" s="971"/>
      <c r="D34" s="972"/>
      <c r="E34" s="970"/>
      <c r="F34" s="970"/>
      <c r="G34" s="970"/>
      <c r="H34" s="970"/>
      <c r="I34" s="970"/>
      <c r="J34" s="970"/>
      <c r="K34" s="970"/>
      <c r="L34" s="970"/>
      <c r="M34" s="970"/>
      <c r="N34" s="970"/>
      <c r="O34" s="970"/>
      <c r="P34" s="970"/>
      <c r="Q34" s="970"/>
      <c r="R34" s="970"/>
      <c r="S34" s="970"/>
      <c r="T34" s="970"/>
      <c r="U34" s="970"/>
      <c r="V34" s="970"/>
      <c r="W34" s="970"/>
      <c r="X34" s="968"/>
      <c r="Y34" s="968"/>
      <c r="Z34" s="968"/>
      <c r="AA34" s="968"/>
      <c r="AB34" s="968"/>
    </row>
    <row r="35" spans="1:28" ht="12" customHeight="1">
      <c r="A35" s="969" t="s">
        <v>103</v>
      </c>
      <c r="B35" s="973">
        <f>SUM(C35:W35)</f>
        <v>6</v>
      </c>
      <c r="C35" s="971"/>
      <c r="D35" s="972"/>
      <c r="E35" s="970"/>
      <c r="F35" s="970"/>
      <c r="G35" s="970"/>
      <c r="H35" s="970"/>
      <c r="I35" s="973">
        <v>6</v>
      </c>
      <c r="J35" s="970"/>
      <c r="K35" s="970"/>
      <c r="L35" s="970"/>
      <c r="M35" s="970"/>
      <c r="N35" s="970"/>
      <c r="O35" s="970"/>
      <c r="P35" s="970"/>
      <c r="Q35" s="970"/>
      <c r="R35" s="970"/>
      <c r="S35" s="970"/>
      <c r="T35" s="970"/>
      <c r="U35" s="970"/>
      <c r="V35" s="970"/>
      <c r="W35" s="970"/>
      <c r="X35" s="968"/>
      <c r="Y35" s="968"/>
      <c r="Z35" s="968"/>
      <c r="AA35" s="968"/>
      <c r="AB35" s="977"/>
    </row>
    <row r="36" spans="1:28" ht="12" customHeight="1">
      <c r="A36" s="969" t="s">
        <v>127</v>
      </c>
      <c r="B36" s="970"/>
      <c r="C36" s="971"/>
      <c r="D36" s="972"/>
      <c r="E36" s="970"/>
      <c r="F36" s="970"/>
      <c r="G36" s="970"/>
      <c r="H36" s="970"/>
      <c r="I36" s="970"/>
      <c r="J36" s="970"/>
      <c r="K36" s="970"/>
      <c r="L36" s="970"/>
      <c r="M36" s="970"/>
      <c r="N36" s="970"/>
      <c r="O36" s="970"/>
      <c r="P36" s="970"/>
      <c r="Q36" s="970"/>
      <c r="R36" s="970"/>
      <c r="S36" s="970"/>
      <c r="T36" s="970"/>
      <c r="U36" s="970"/>
      <c r="V36" s="970"/>
      <c r="W36" s="970"/>
      <c r="X36" s="968"/>
      <c r="Y36" s="968"/>
      <c r="Z36" s="968"/>
      <c r="AA36" s="968"/>
      <c r="AB36" s="977"/>
    </row>
    <row r="37" spans="1:28" ht="15" customHeight="1">
      <c r="A37" s="978" t="s">
        <v>1470</v>
      </c>
      <c r="X37" s="978" t="s">
        <v>366</v>
      </c>
      <c r="AA37" s="978"/>
    </row>
    <row r="38" spans="1:28" ht="3" customHeight="1">
      <c r="A38" s="966"/>
      <c r="B38" s="966"/>
      <c r="C38" s="966"/>
      <c r="D38" s="966"/>
      <c r="E38" s="966"/>
      <c r="F38" s="966"/>
      <c r="G38" s="966"/>
      <c r="H38" s="966"/>
      <c r="I38" s="966"/>
      <c r="J38" s="966"/>
      <c r="K38" s="966"/>
      <c r="L38" s="966"/>
      <c r="M38" s="966"/>
      <c r="N38" s="966"/>
      <c r="O38" s="966"/>
      <c r="P38" s="966"/>
      <c r="Q38" s="966"/>
      <c r="R38" s="966"/>
      <c r="S38" s="966"/>
      <c r="T38" s="966"/>
      <c r="U38" s="966"/>
      <c r="V38" s="966"/>
      <c r="W38" s="966"/>
    </row>
  </sheetData>
  <sheetProtection password="CA55" sheet="1" objects="1" scenarios="1"/>
  <phoneticPr fontId="9" type="noConversion"/>
  <pageMargins left="0.59055118110236227" right="0.75" top="1.299212598425197" bottom="0.31496062992125984" header="0" footer="0"/>
  <pageSetup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AS37"/>
  <sheetViews>
    <sheetView showGridLines="0" workbookViewId="0">
      <selection sqref="A1:IV65536"/>
    </sheetView>
  </sheetViews>
  <sheetFormatPr baseColWidth="10" defaultColWidth="8.19921875" defaultRowHeight="9"/>
  <cols>
    <col min="1" max="1" width="14.59765625" customWidth="1"/>
    <col min="2" max="2" width="4.3984375" customWidth="1"/>
    <col min="3" max="3" width="3.796875" customWidth="1"/>
    <col min="4" max="4" width="3.19921875" customWidth="1"/>
    <col min="5" max="5" width="4" customWidth="1"/>
    <col min="6" max="6" width="3.3984375" customWidth="1"/>
    <col min="7" max="8" width="3.796875" customWidth="1"/>
    <col min="9" max="9" width="3" customWidth="1"/>
    <col min="10" max="10" width="3.796875" customWidth="1"/>
    <col min="11" max="11" width="2.796875" customWidth="1"/>
    <col min="12" max="12" width="3.796875" customWidth="1"/>
    <col min="13" max="13" width="3.3984375" customWidth="1"/>
    <col min="14" max="14" width="3.796875" customWidth="1"/>
    <col min="15" max="15" width="3.19921875" customWidth="1"/>
    <col min="16" max="16" width="4.19921875" customWidth="1"/>
    <col min="17" max="17" width="2.3984375" customWidth="1"/>
    <col min="18" max="18" width="3.59765625" customWidth="1"/>
    <col min="19" max="19" width="4.3984375" customWidth="1"/>
    <col min="20" max="20" width="3.796875" customWidth="1"/>
    <col min="21" max="21" width="4.19921875" customWidth="1"/>
    <col min="22" max="22" width="3.19921875" customWidth="1"/>
    <col min="23" max="23" width="3.796875" customWidth="1"/>
    <col min="24" max="24" width="3" customWidth="1"/>
    <col min="25" max="25" width="3.3984375" customWidth="1"/>
    <col min="26" max="26" width="3.796875" customWidth="1"/>
    <col min="27" max="27" width="2.3984375" customWidth="1"/>
    <col min="28" max="28" width="3.796875" customWidth="1"/>
    <col min="29" max="29" width="3.19921875" customWidth="1"/>
    <col min="30" max="30" width="3.796875" customWidth="1"/>
    <col min="31" max="31" width="2.59765625" customWidth="1"/>
    <col min="32" max="35" width="3.796875" customWidth="1"/>
    <col min="36" max="36" width="2.3984375" customWidth="1"/>
    <col min="37" max="37" width="3.796875" customWidth="1"/>
    <col min="38" max="38" width="3.3984375" customWidth="1"/>
    <col min="39" max="41" width="3.796875" customWidth="1"/>
    <col min="42" max="42" width="3.19921875" customWidth="1"/>
    <col min="43" max="43" width="3.796875" customWidth="1"/>
    <col min="44" max="44" width="3.19921875" customWidth="1"/>
    <col min="45" max="45" width="8.59765625" customWidth="1"/>
    <col min="46" max="46" width="1.3984375" customWidth="1"/>
  </cols>
  <sheetData>
    <row r="1" spans="1:45" ht="10.5">
      <c r="A1" s="1" t="s">
        <v>298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45" ht="6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45" ht="10.5">
      <c r="A3" s="1" t="s">
        <v>175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45" ht="10.5">
      <c r="A4" s="1" t="s">
        <v>1527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45" ht="10.5">
      <c r="A5" s="1" t="s">
        <v>176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AF5" s="39"/>
      <c r="AG5" s="39"/>
      <c r="AH5" s="39"/>
    </row>
    <row r="6" spans="1:45" ht="9" customHeight="1"/>
    <row r="7" spans="1:45">
      <c r="A7" s="541"/>
      <c r="B7" s="468" t="s">
        <v>383</v>
      </c>
      <c r="C7" s="542" t="s">
        <v>1529</v>
      </c>
      <c r="D7" s="544"/>
      <c r="E7" s="542" t="s">
        <v>177</v>
      </c>
      <c r="F7" s="544"/>
      <c r="G7" s="543"/>
      <c r="H7" s="544"/>
      <c r="I7" s="544"/>
      <c r="J7" s="542" t="s">
        <v>178</v>
      </c>
      <c r="K7" s="544"/>
      <c r="L7" s="544"/>
      <c r="M7" s="544"/>
      <c r="N7" s="544"/>
      <c r="O7" s="544"/>
      <c r="P7" s="544"/>
      <c r="Q7" s="543"/>
      <c r="R7" s="542" t="s">
        <v>1426</v>
      </c>
      <c r="S7" s="544"/>
      <c r="T7" s="544"/>
      <c r="U7" s="542" t="s">
        <v>1427</v>
      </c>
      <c r="V7" s="544"/>
      <c r="W7" s="544"/>
      <c r="X7" s="542" t="s">
        <v>179</v>
      </c>
      <c r="Y7" s="544"/>
      <c r="Z7" s="544"/>
      <c r="AA7" s="544"/>
      <c r="AB7" s="542" t="s">
        <v>180</v>
      </c>
      <c r="AC7" s="543"/>
      <c r="AD7" s="544"/>
      <c r="AE7" s="542" t="s">
        <v>181</v>
      </c>
      <c r="AF7" s="544"/>
      <c r="AG7" s="544"/>
      <c r="AH7" s="543"/>
      <c r="AI7" s="542" t="s">
        <v>111</v>
      </c>
      <c r="AJ7" s="544"/>
      <c r="AK7" s="545" t="s">
        <v>2</v>
      </c>
      <c r="AL7" s="544"/>
      <c r="AM7" s="545" t="s">
        <v>112</v>
      </c>
      <c r="AN7" s="544"/>
      <c r="AO7" s="542" t="s">
        <v>4</v>
      </c>
      <c r="AP7" s="544"/>
      <c r="AQ7" s="542" t="s">
        <v>1435</v>
      </c>
      <c r="AR7" s="544"/>
      <c r="AS7" s="567"/>
    </row>
    <row r="8" spans="1:45">
      <c r="A8" s="547" t="s">
        <v>1347</v>
      </c>
      <c r="B8" s="548" t="s">
        <v>1436</v>
      </c>
      <c r="C8" s="555" t="s">
        <v>5</v>
      </c>
      <c r="D8" s="549"/>
      <c r="E8" s="979" t="s">
        <v>182</v>
      </c>
      <c r="F8" s="552"/>
      <c r="G8" s="553" t="s">
        <v>113</v>
      </c>
      <c r="H8" s="551" t="s">
        <v>183</v>
      </c>
      <c r="I8" s="556"/>
      <c r="J8" s="551" t="s">
        <v>184</v>
      </c>
      <c r="K8" s="556"/>
      <c r="L8" s="551" t="s">
        <v>11</v>
      </c>
      <c r="M8" s="556"/>
      <c r="N8" s="551" t="s">
        <v>185</v>
      </c>
      <c r="O8" s="556"/>
      <c r="P8" s="551" t="s">
        <v>11</v>
      </c>
      <c r="Q8" s="980"/>
      <c r="R8" s="549"/>
      <c r="S8" s="547" t="s">
        <v>1444</v>
      </c>
      <c r="T8" s="548" t="s">
        <v>1444</v>
      </c>
      <c r="U8" s="554"/>
      <c r="V8" s="549"/>
      <c r="W8" s="551" t="s">
        <v>186</v>
      </c>
      <c r="X8" s="550"/>
      <c r="Y8" s="551" t="s">
        <v>187</v>
      </c>
      <c r="Z8" s="549"/>
      <c r="AA8" s="549"/>
      <c r="AB8" s="555" t="s">
        <v>118</v>
      </c>
      <c r="AC8" s="550"/>
      <c r="AD8" s="551" t="s">
        <v>188</v>
      </c>
      <c r="AE8" s="556"/>
      <c r="AF8" s="553" t="s">
        <v>1448</v>
      </c>
      <c r="AG8" s="553" t="s">
        <v>189</v>
      </c>
      <c r="AH8" s="553" t="s">
        <v>1462</v>
      </c>
      <c r="AI8" s="564" t="s">
        <v>190</v>
      </c>
      <c r="AJ8" s="549"/>
      <c r="AK8" s="557" t="s">
        <v>20</v>
      </c>
      <c r="AL8" s="558"/>
      <c r="AM8" s="557" t="s">
        <v>21</v>
      </c>
      <c r="AN8" s="558"/>
      <c r="AO8" s="555" t="s">
        <v>1374</v>
      </c>
      <c r="AP8" s="549"/>
      <c r="AQ8" s="558"/>
      <c r="AR8" s="549"/>
      <c r="AS8" s="567"/>
    </row>
    <row r="9" spans="1:45">
      <c r="A9" s="554"/>
      <c r="B9" s="548" t="s">
        <v>1455</v>
      </c>
      <c r="C9" s="549"/>
      <c r="D9" s="549"/>
      <c r="E9" s="551" t="s">
        <v>191</v>
      </c>
      <c r="F9" s="550"/>
      <c r="G9" s="553" t="s">
        <v>1372</v>
      </c>
      <c r="H9" s="551" t="s">
        <v>192</v>
      </c>
      <c r="I9" s="556"/>
      <c r="J9" s="551" t="s">
        <v>23</v>
      </c>
      <c r="K9" s="556"/>
      <c r="L9" s="551" t="s">
        <v>193</v>
      </c>
      <c r="M9" s="556"/>
      <c r="N9" s="551" t="s">
        <v>25</v>
      </c>
      <c r="O9" s="556"/>
      <c r="P9" s="981" t="s">
        <v>194</v>
      </c>
      <c r="Q9" s="980"/>
      <c r="R9" s="549"/>
      <c r="S9" s="547" t="s">
        <v>1461</v>
      </c>
      <c r="T9" s="548" t="s">
        <v>1462</v>
      </c>
      <c r="U9" s="554"/>
      <c r="V9" s="549"/>
      <c r="W9" s="549"/>
      <c r="X9" s="550"/>
      <c r="Y9" s="550"/>
      <c r="Z9" s="551" t="s">
        <v>195</v>
      </c>
      <c r="AA9" s="980"/>
      <c r="AB9" s="549"/>
      <c r="AC9" s="550"/>
      <c r="AD9" s="551" t="s">
        <v>196</v>
      </c>
      <c r="AE9" s="556"/>
      <c r="AF9" s="553" t="s">
        <v>197</v>
      </c>
      <c r="AG9" s="553" t="s">
        <v>198</v>
      </c>
      <c r="AH9" s="553" t="s">
        <v>32</v>
      </c>
      <c r="AI9" s="549"/>
      <c r="AJ9" s="549"/>
      <c r="AK9" s="554"/>
      <c r="AL9" s="549"/>
      <c r="AM9" s="554"/>
      <c r="AN9" s="549"/>
      <c r="AO9" s="549"/>
      <c r="AP9" s="549"/>
      <c r="AQ9" s="549"/>
      <c r="AR9" s="549"/>
      <c r="AS9" s="567"/>
    </row>
    <row r="10" spans="1:45" ht="6.95" customHeight="1">
      <c r="A10" s="559"/>
      <c r="B10" s="560"/>
      <c r="C10" s="561" t="s">
        <v>1382</v>
      </c>
      <c r="D10" s="561" t="s">
        <v>1383</v>
      </c>
      <c r="E10" s="561" t="s">
        <v>1382</v>
      </c>
      <c r="F10" s="562" t="s">
        <v>1383</v>
      </c>
      <c r="G10" s="562" t="s">
        <v>1382</v>
      </c>
      <c r="H10" s="561" t="s">
        <v>1382</v>
      </c>
      <c r="I10" s="563" t="s">
        <v>1383</v>
      </c>
      <c r="J10" s="561" t="s">
        <v>1382</v>
      </c>
      <c r="K10" s="563" t="s">
        <v>199</v>
      </c>
      <c r="L10" s="561" t="s">
        <v>1382</v>
      </c>
      <c r="M10" s="563" t="s">
        <v>199</v>
      </c>
      <c r="N10" s="561" t="s">
        <v>1382</v>
      </c>
      <c r="O10" s="563" t="s">
        <v>199</v>
      </c>
      <c r="P10" s="561" t="s">
        <v>1382</v>
      </c>
      <c r="Q10" s="566" t="s">
        <v>199</v>
      </c>
      <c r="R10" s="561" t="s">
        <v>1382</v>
      </c>
      <c r="S10" s="564" t="s">
        <v>1383</v>
      </c>
      <c r="T10" s="565" t="s">
        <v>1383</v>
      </c>
      <c r="U10" s="564" t="s">
        <v>1382</v>
      </c>
      <c r="V10" s="566" t="s">
        <v>199</v>
      </c>
      <c r="W10" s="561" t="s">
        <v>1382</v>
      </c>
      <c r="X10" s="563" t="s">
        <v>1383</v>
      </c>
      <c r="Y10" s="563" t="s">
        <v>1383</v>
      </c>
      <c r="Z10" s="561" t="s">
        <v>1382</v>
      </c>
      <c r="AA10" s="981" t="s">
        <v>199</v>
      </c>
      <c r="AB10" s="561" t="s">
        <v>1382</v>
      </c>
      <c r="AC10" s="563" t="s">
        <v>1383</v>
      </c>
      <c r="AD10" s="561" t="s">
        <v>1382</v>
      </c>
      <c r="AE10" s="563" t="s">
        <v>199</v>
      </c>
      <c r="AF10" s="563" t="s">
        <v>199</v>
      </c>
      <c r="AG10" s="563" t="s">
        <v>1383</v>
      </c>
      <c r="AH10" s="563" t="s">
        <v>1383</v>
      </c>
      <c r="AI10" s="561" t="s">
        <v>1382</v>
      </c>
      <c r="AJ10" s="561" t="s">
        <v>199</v>
      </c>
      <c r="AK10" s="564" t="s">
        <v>1382</v>
      </c>
      <c r="AL10" s="566" t="s">
        <v>1383</v>
      </c>
      <c r="AM10" s="564" t="s">
        <v>1382</v>
      </c>
      <c r="AN10" s="566" t="s">
        <v>199</v>
      </c>
      <c r="AO10" s="561" t="s">
        <v>1382</v>
      </c>
      <c r="AP10" s="566" t="s">
        <v>199</v>
      </c>
      <c r="AQ10" s="561" t="s">
        <v>1382</v>
      </c>
      <c r="AR10" s="566" t="s">
        <v>199</v>
      </c>
      <c r="AS10" s="567"/>
    </row>
    <row r="11" spans="1:45">
      <c r="A11" s="502"/>
      <c r="B11" s="503"/>
      <c r="C11" s="505"/>
      <c r="D11" s="505"/>
      <c r="E11" s="526"/>
      <c r="F11" s="505"/>
      <c r="G11" s="504"/>
      <c r="H11" s="505"/>
      <c r="I11" s="505"/>
      <c r="J11" s="505"/>
      <c r="K11" s="505"/>
      <c r="L11" s="505"/>
      <c r="M11" s="505"/>
      <c r="N11" s="505"/>
      <c r="O11" s="505"/>
      <c r="P11" s="505"/>
      <c r="Q11" s="504"/>
      <c r="R11" s="505"/>
      <c r="S11" s="526"/>
      <c r="T11" s="505"/>
      <c r="U11" s="526"/>
      <c r="V11" s="505"/>
      <c r="W11" s="526"/>
      <c r="X11" s="836" t="s">
        <v>126</v>
      </c>
      <c r="Y11" s="836" t="s">
        <v>126</v>
      </c>
      <c r="Z11" s="505"/>
      <c r="AA11" s="982"/>
      <c r="AB11" s="526"/>
      <c r="AC11" s="507"/>
      <c r="AD11" s="526"/>
      <c r="AE11" s="505"/>
      <c r="AF11" s="526"/>
      <c r="AG11" s="526"/>
      <c r="AH11" s="507"/>
      <c r="AI11" s="526"/>
      <c r="AJ11" s="526"/>
      <c r="AK11" s="522"/>
      <c r="AL11" s="526"/>
      <c r="AM11" s="522"/>
      <c r="AN11" s="526"/>
      <c r="AO11" s="526"/>
      <c r="AP11" s="505"/>
      <c r="AQ11" s="526"/>
      <c r="AR11" s="505"/>
    </row>
    <row r="12" spans="1:45">
      <c r="A12" s="509" t="s">
        <v>327</v>
      </c>
      <c r="B12" s="511">
        <f>SUM(C12:AQ12)</f>
        <v>6764</v>
      </c>
      <c r="C12" s="516">
        <f>SUM(C14:D14)</f>
        <v>164</v>
      </c>
      <c r="D12" s="515"/>
      <c r="F12" s="516">
        <f>SUM(E14:G14)</f>
        <v>210</v>
      </c>
      <c r="G12" s="514"/>
      <c r="H12" s="515"/>
      <c r="I12" s="515"/>
      <c r="J12" s="515"/>
      <c r="K12" s="515"/>
      <c r="L12" s="515"/>
      <c r="M12" s="516">
        <f>SUM(H14:Q14)</f>
        <v>687</v>
      </c>
      <c r="N12" s="515"/>
      <c r="O12" s="515"/>
      <c r="P12" s="515"/>
      <c r="Q12" s="514"/>
      <c r="R12" s="515"/>
      <c r="S12" s="983">
        <f>SUM(R14:T14)</f>
        <v>2179</v>
      </c>
      <c r="T12" s="515"/>
      <c r="U12" s="983">
        <f>SUM(U14:V14)</f>
        <v>1150</v>
      </c>
      <c r="V12" s="515"/>
      <c r="W12" s="838"/>
      <c r="Y12" s="516">
        <f>SUM(W14:AA14)</f>
        <v>304</v>
      </c>
      <c r="Z12" s="515"/>
      <c r="AA12" s="838"/>
      <c r="AB12" s="983">
        <f>SUM(AB14:AC14)</f>
        <v>320</v>
      </c>
      <c r="AC12" s="984"/>
      <c r="AD12" s="838"/>
      <c r="AE12" s="515"/>
      <c r="AF12" s="983">
        <f>SUM(AD14:AH14)</f>
        <v>87</v>
      </c>
      <c r="AG12" s="838"/>
      <c r="AH12" s="984"/>
      <c r="AI12" s="983">
        <f>SUM(AI14:AJ14)</f>
        <v>106</v>
      </c>
      <c r="AJ12" s="838"/>
      <c r="AK12" s="985">
        <f>SUM(AK14:AL14)</f>
        <v>639</v>
      </c>
      <c r="AL12" s="838"/>
      <c r="AM12" s="985">
        <f>SUM(AM14:AN14)</f>
        <v>187</v>
      </c>
      <c r="AN12" s="838"/>
      <c r="AO12" s="983">
        <f>SUM(AO14:AP14)</f>
        <v>252</v>
      </c>
      <c r="AP12" s="515"/>
      <c r="AQ12" s="983">
        <f>SUM(AQ14:AR14)</f>
        <v>479</v>
      </c>
      <c r="AR12" s="505"/>
    </row>
    <row r="13" spans="1:45">
      <c r="A13" s="502"/>
      <c r="B13" s="503"/>
      <c r="C13" s="505"/>
      <c r="D13" s="505"/>
      <c r="E13" s="526"/>
      <c r="F13" s="505"/>
      <c r="G13" s="504"/>
      <c r="H13" s="505"/>
      <c r="I13" s="505"/>
      <c r="J13" s="505"/>
      <c r="K13" s="505"/>
      <c r="L13" s="505"/>
      <c r="M13" s="505"/>
      <c r="N13" s="505"/>
      <c r="O13" s="505"/>
      <c r="P13" s="505"/>
      <c r="Q13" s="504"/>
      <c r="R13" s="505"/>
      <c r="S13" s="526"/>
      <c r="T13" s="505"/>
      <c r="U13" s="526"/>
      <c r="V13" s="505"/>
      <c r="W13" s="526"/>
      <c r="X13" s="505"/>
      <c r="Y13" s="505"/>
      <c r="Z13" s="505"/>
      <c r="AA13" s="526"/>
      <c r="AB13" s="526"/>
      <c r="AC13" s="507"/>
      <c r="AD13" s="526"/>
      <c r="AE13" s="505"/>
      <c r="AF13" s="526"/>
      <c r="AG13" s="526"/>
      <c r="AH13" s="507"/>
      <c r="AI13" s="526"/>
      <c r="AJ13" s="526"/>
      <c r="AK13" s="522"/>
      <c r="AL13" s="526"/>
      <c r="AM13" s="522"/>
      <c r="AN13" s="526"/>
      <c r="AO13" s="526"/>
      <c r="AP13" s="505"/>
      <c r="AQ13" s="526"/>
      <c r="AR13" s="505"/>
    </row>
    <row r="14" spans="1:45" ht="15" customHeight="1">
      <c r="A14" s="509" t="s">
        <v>1385</v>
      </c>
      <c r="B14" s="521"/>
      <c r="C14" s="516">
        <f t="shared" ref="C14:W14" si="0">SUM(C16:C35)</f>
        <v>70</v>
      </c>
      <c r="D14" s="516">
        <f t="shared" si="0"/>
        <v>94</v>
      </c>
      <c r="E14" s="983">
        <f t="shared" si="0"/>
        <v>57</v>
      </c>
      <c r="F14" s="516">
        <f t="shared" si="0"/>
        <v>96</v>
      </c>
      <c r="G14" s="519">
        <f t="shared" si="0"/>
        <v>57</v>
      </c>
      <c r="H14" s="516">
        <f t="shared" si="0"/>
        <v>20</v>
      </c>
      <c r="I14" s="516">
        <f t="shared" si="0"/>
        <v>25</v>
      </c>
      <c r="J14" s="516">
        <f t="shared" si="0"/>
        <v>69</v>
      </c>
      <c r="K14" s="516">
        <f t="shared" si="0"/>
        <v>48</v>
      </c>
      <c r="L14" s="516">
        <f t="shared" si="0"/>
        <v>56</v>
      </c>
      <c r="M14" s="516">
        <f t="shared" si="0"/>
        <v>78</v>
      </c>
      <c r="N14" s="516">
        <f t="shared" si="0"/>
        <v>120</v>
      </c>
      <c r="O14" s="516">
        <f t="shared" si="0"/>
        <v>159</v>
      </c>
      <c r="P14" s="516">
        <f t="shared" si="0"/>
        <v>49</v>
      </c>
      <c r="Q14" s="519">
        <f t="shared" si="0"/>
        <v>63</v>
      </c>
      <c r="R14" s="516">
        <f t="shared" si="0"/>
        <v>689</v>
      </c>
      <c r="S14" s="983">
        <f t="shared" si="0"/>
        <v>1115</v>
      </c>
      <c r="T14" s="516">
        <f t="shared" si="0"/>
        <v>375</v>
      </c>
      <c r="U14" s="983">
        <f t="shared" si="0"/>
        <v>273</v>
      </c>
      <c r="V14" s="516">
        <f t="shared" si="0"/>
        <v>877</v>
      </c>
      <c r="W14" s="983">
        <f t="shared" si="0"/>
        <v>229</v>
      </c>
      <c r="X14" s="516">
        <f>SUM(X16:X36)</f>
        <v>0</v>
      </c>
      <c r="Y14" s="516">
        <f t="shared" ref="Y14:AR14" si="1">SUM(Y16:Y35)</f>
        <v>0</v>
      </c>
      <c r="Z14" s="516">
        <f t="shared" si="1"/>
        <v>34</v>
      </c>
      <c r="AA14" s="516">
        <f t="shared" si="1"/>
        <v>41</v>
      </c>
      <c r="AB14" s="845">
        <f t="shared" si="1"/>
        <v>160</v>
      </c>
      <c r="AC14" s="518">
        <f t="shared" si="1"/>
        <v>160</v>
      </c>
      <c r="AD14" s="983">
        <f t="shared" si="1"/>
        <v>27</v>
      </c>
      <c r="AE14" s="516">
        <f t="shared" si="1"/>
        <v>20</v>
      </c>
      <c r="AF14" s="983">
        <f t="shared" si="1"/>
        <v>5</v>
      </c>
      <c r="AG14" s="983">
        <f t="shared" si="1"/>
        <v>8</v>
      </c>
      <c r="AH14" s="983">
        <f t="shared" si="1"/>
        <v>27</v>
      </c>
      <c r="AI14" s="985">
        <f t="shared" si="1"/>
        <v>28</v>
      </c>
      <c r="AJ14" s="983">
        <f t="shared" si="1"/>
        <v>78</v>
      </c>
      <c r="AK14" s="985">
        <f t="shared" si="1"/>
        <v>138</v>
      </c>
      <c r="AL14" s="983">
        <f t="shared" si="1"/>
        <v>501</v>
      </c>
      <c r="AM14" s="985">
        <f t="shared" si="1"/>
        <v>51</v>
      </c>
      <c r="AN14" s="983">
        <f t="shared" si="1"/>
        <v>136</v>
      </c>
      <c r="AO14" s="983">
        <f t="shared" si="1"/>
        <v>60</v>
      </c>
      <c r="AP14" s="516">
        <f t="shared" si="1"/>
        <v>192</v>
      </c>
      <c r="AQ14" s="983">
        <f t="shared" si="1"/>
        <v>146</v>
      </c>
      <c r="AR14" s="516">
        <f t="shared" si="1"/>
        <v>333</v>
      </c>
    </row>
    <row r="15" spans="1:45">
      <c r="A15" s="502"/>
      <c r="B15" s="503"/>
      <c r="C15" s="505"/>
      <c r="D15" s="526"/>
      <c r="E15" s="526"/>
      <c r="F15" s="526"/>
      <c r="G15" s="507"/>
      <c r="H15" s="526"/>
      <c r="I15" s="526"/>
      <c r="J15" s="526"/>
      <c r="K15" s="526"/>
      <c r="L15" s="526"/>
      <c r="M15" s="526"/>
      <c r="N15" s="526"/>
      <c r="O15" s="526"/>
      <c r="P15" s="526"/>
      <c r="Q15" s="507"/>
      <c r="R15" s="505"/>
      <c r="S15" s="526"/>
      <c r="T15" s="526"/>
      <c r="U15" s="526"/>
      <c r="V15" s="505"/>
      <c r="W15" s="526"/>
      <c r="X15" s="505"/>
      <c r="Y15" s="505"/>
      <c r="Z15" s="505"/>
      <c r="AA15" s="526"/>
      <c r="AB15" s="526"/>
      <c r="AC15" s="507"/>
      <c r="AD15" s="526"/>
      <c r="AE15" s="505"/>
      <c r="AF15" s="526"/>
      <c r="AG15" s="526"/>
      <c r="AH15" s="526"/>
      <c r="AI15" s="986"/>
      <c r="AJ15" s="526"/>
      <c r="AK15" s="522"/>
      <c r="AL15" s="505"/>
      <c r="AM15" s="522"/>
      <c r="AN15" s="505"/>
      <c r="AO15" s="526"/>
      <c r="AP15" s="505"/>
      <c r="AQ15" s="526"/>
      <c r="AR15" s="505"/>
    </row>
    <row r="16" spans="1:45" ht="12" customHeight="1">
      <c r="A16" s="568" t="s">
        <v>87</v>
      </c>
      <c r="B16" s="530">
        <f t="shared" ref="B16:B35" si="2">SUM(C16:AR16)</f>
        <v>172</v>
      </c>
      <c r="C16" s="530">
        <v>1</v>
      </c>
      <c r="D16" s="839">
        <v>5</v>
      </c>
      <c r="E16" s="531"/>
      <c r="F16" s="530">
        <v>2</v>
      </c>
      <c r="G16" s="531"/>
      <c r="H16" s="530">
        <v>4</v>
      </c>
      <c r="I16" s="530">
        <v>1</v>
      </c>
      <c r="J16" s="530">
        <v>2</v>
      </c>
      <c r="K16" s="531"/>
      <c r="L16" s="530">
        <v>1</v>
      </c>
      <c r="M16" s="530">
        <v>1</v>
      </c>
      <c r="N16" s="530">
        <v>5</v>
      </c>
      <c r="O16" s="530">
        <v>2</v>
      </c>
      <c r="P16" s="530">
        <v>2</v>
      </c>
      <c r="Q16" s="531"/>
      <c r="R16" s="531"/>
      <c r="S16" s="530">
        <v>27</v>
      </c>
      <c r="T16" s="530">
        <v>4</v>
      </c>
      <c r="U16" s="530">
        <v>8</v>
      </c>
      <c r="V16" s="530">
        <v>41</v>
      </c>
      <c r="W16" s="530">
        <v>6</v>
      </c>
      <c r="X16" s="531"/>
      <c r="Y16" s="532"/>
      <c r="Z16" s="532"/>
      <c r="AA16" s="533"/>
      <c r="AB16" s="536">
        <v>6</v>
      </c>
      <c r="AC16" s="536">
        <v>8</v>
      </c>
      <c r="AD16" s="531"/>
      <c r="AE16" s="841"/>
      <c r="AF16" s="841"/>
      <c r="AG16" s="531"/>
      <c r="AH16" s="531"/>
      <c r="AI16" s="531"/>
      <c r="AJ16" s="531"/>
      <c r="AK16" s="530">
        <v>1</v>
      </c>
      <c r="AL16" s="530">
        <v>21</v>
      </c>
      <c r="AM16" s="530">
        <v>1</v>
      </c>
      <c r="AN16" s="530">
        <v>4</v>
      </c>
      <c r="AO16" s="530">
        <v>4</v>
      </c>
      <c r="AP16" s="530">
        <v>8</v>
      </c>
      <c r="AQ16" s="530">
        <v>3</v>
      </c>
      <c r="AR16" s="530">
        <v>4</v>
      </c>
    </row>
    <row r="17" spans="1:44" ht="12" customHeight="1">
      <c r="A17" s="568" t="s">
        <v>88</v>
      </c>
      <c r="B17" s="530">
        <f t="shared" si="2"/>
        <v>131</v>
      </c>
      <c r="C17" s="531"/>
      <c r="D17" s="839">
        <v>1</v>
      </c>
      <c r="E17" s="531"/>
      <c r="F17" s="531"/>
      <c r="G17" s="531"/>
      <c r="H17" s="530">
        <v>1</v>
      </c>
      <c r="I17" s="531"/>
      <c r="J17" s="530">
        <v>3</v>
      </c>
      <c r="K17" s="531"/>
      <c r="L17" s="530">
        <v>1</v>
      </c>
      <c r="M17" s="530">
        <v>3</v>
      </c>
      <c r="N17" s="531"/>
      <c r="O17" s="531"/>
      <c r="P17" s="531"/>
      <c r="Q17" s="531"/>
      <c r="R17" s="531"/>
      <c r="S17" s="530">
        <v>20</v>
      </c>
      <c r="T17" s="530">
        <v>4</v>
      </c>
      <c r="U17" s="530">
        <v>6</v>
      </c>
      <c r="V17" s="530">
        <v>49</v>
      </c>
      <c r="W17" s="530">
        <v>3</v>
      </c>
      <c r="X17" s="531"/>
      <c r="Y17" s="527"/>
      <c r="Z17" s="527"/>
      <c r="AA17" s="987">
        <v>1</v>
      </c>
      <c r="AB17" s="535">
        <v>3</v>
      </c>
      <c r="AC17" s="535">
        <v>7</v>
      </c>
      <c r="AD17" s="531"/>
      <c r="AE17" s="841"/>
      <c r="AF17" s="840">
        <v>1</v>
      </c>
      <c r="AG17" s="531"/>
      <c r="AH17" s="531"/>
      <c r="AI17" s="530">
        <v>1</v>
      </c>
      <c r="AJ17" s="531"/>
      <c r="AK17" s="530">
        <v>3</v>
      </c>
      <c r="AL17" s="530">
        <v>5</v>
      </c>
      <c r="AM17" s="530">
        <v>3</v>
      </c>
      <c r="AN17" s="536">
        <v>1</v>
      </c>
      <c r="AO17" s="530">
        <v>3</v>
      </c>
      <c r="AP17" s="530">
        <v>1</v>
      </c>
      <c r="AQ17" s="530">
        <v>1</v>
      </c>
      <c r="AR17" s="530">
        <v>10</v>
      </c>
    </row>
    <row r="18" spans="1:44" ht="12" customHeight="1">
      <c r="A18" s="568" t="s">
        <v>89</v>
      </c>
      <c r="B18" s="530">
        <f t="shared" si="2"/>
        <v>31</v>
      </c>
      <c r="C18" s="531"/>
      <c r="D18" s="839">
        <v>1</v>
      </c>
      <c r="E18" s="531"/>
      <c r="F18" s="531"/>
      <c r="G18" s="531"/>
      <c r="H18" s="531"/>
      <c r="I18" s="531"/>
      <c r="J18" s="531"/>
      <c r="K18" s="531"/>
      <c r="L18" s="531"/>
      <c r="M18" s="531"/>
      <c r="N18" s="531"/>
      <c r="O18" s="531"/>
      <c r="P18" s="531"/>
      <c r="Q18" s="531"/>
      <c r="R18" s="531"/>
      <c r="S18" s="530">
        <v>1</v>
      </c>
      <c r="T18" s="531"/>
      <c r="U18" s="530">
        <v>4</v>
      </c>
      <c r="V18" s="530">
        <v>16</v>
      </c>
      <c r="W18" s="531"/>
      <c r="X18" s="531"/>
      <c r="Y18" s="527"/>
      <c r="Z18" s="527"/>
      <c r="AA18" s="842"/>
      <c r="AB18" s="527"/>
      <c r="AC18" s="535">
        <v>3</v>
      </c>
      <c r="AD18" s="531"/>
      <c r="AE18" s="841"/>
      <c r="AF18" s="841"/>
      <c r="AG18" s="531"/>
      <c r="AH18" s="531"/>
      <c r="AI18" s="531"/>
      <c r="AJ18" s="531"/>
      <c r="AK18" s="531"/>
      <c r="AL18" s="531"/>
      <c r="AM18" s="843">
        <v>1</v>
      </c>
      <c r="AN18" s="527"/>
      <c r="AO18" s="531"/>
      <c r="AP18" s="531"/>
      <c r="AQ18" s="531"/>
      <c r="AR18" s="530">
        <v>5</v>
      </c>
    </row>
    <row r="19" spans="1:44" ht="12" customHeight="1">
      <c r="A19" s="568" t="s">
        <v>90</v>
      </c>
      <c r="B19" s="530">
        <f t="shared" si="2"/>
        <v>225</v>
      </c>
      <c r="C19" s="531"/>
      <c r="D19" s="839">
        <v>8</v>
      </c>
      <c r="E19" s="530">
        <v>1</v>
      </c>
      <c r="F19" s="530">
        <v>2</v>
      </c>
      <c r="G19" s="530">
        <v>1</v>
      </c>
      <c r="H19" s="530">
        <v>1</v>
      </c>
      <c r="I19" s="530">
        <v>1</v>
      </c>
      <c r="J19" s="530">
        <v>2</v>
      </c>
      <c r="K19" s="530">
        <v>2</v>
      </c>
      <c r="L19" s="530">
        <v>4</v>
      </c>
      <c r="M19" s="530">
        <v>2</v>
      </c>
      <c r="N19" s="530">
        <v>1</v>
      </c>
      <c r="O19" s="531"/>
      <c r="P19" s="531"/>
      <c r="Q19" s="530">
        <v>1</v>
      </c>
      <c r="R19" s="530">
        <v>43</v>
      </c>
      <c r="S19" s="530">
        <v>16</v>
      </c>
      <c r="T19" s="530">
        <v>19</v>
      </c>
      <c r="U19" s="530">
        <v>16</v>
      </c>
      <c r="V19" s="530">
        <v>37</v>
      </c>
      <c r="W19" s="530">
        <v>7</v>
      </c>
      <c r="X19" s="531"/>
      <c r="Y19" s="527"/>
      <c r="Z19" s="527"/>
      <c r="AA19" s="842"/>
      <c r="AB19" s="535">
        <v>2</v>
      </c>
      <c r="AC19" s="535">
        <v>12</v>
      </c>
      <c r="AD19" s="531"/>
      <c r="AE19" s="841"/>
      <c r="AF19" s="841"/>
      <c r="AG19" s="531"/>
      <c r="AH19" s="531"/>
      <c r="AI19" s="531"/>
      <c r="AJ19" s="530">
        <v>1</v>
      </c>
      <c r="AK19" s="530">
        <v>6</v>
      </c>
      <c r="AL19" s="530">
        <v>10</v>
      </c>
      <c r="AM19" s="843">
        <v>4</v>
      </c>
      <c r="AN19" s="535">
        <v>5</v>
      </c>
      <c r="AO19" s="530">
        <v>1</v>
      </c>
      <c r="AP19" s="530">
        <v>7</v>
      </c>
      <c r="AQ19" s="530">
        <v>4</v>
      </c>
      <c r="AR19" s="530">
        <v>9</v>
      </c>
    </row>
    <row r="20" spans="1:44" ht="12" customHeight="1">
      <c r="A20" s="568" t="s">
        <v>91</v>
      </c>
      <c r="B20" s="530">
        <f t="shared" si="2"/>
        <v>69</v>
      </c>
      <c r="C20" s="531"/>
      <c r="D20" s="839"/>
      <c r="E20" s="531"/>
      <c r="F20" s="531"/>
      <c r="G20" s="531"/>
      <c r="H20" s="531"/>
      <c r="I20" s="531"/>
      <c r="J20" s="531"/>
      <c r="K20" s="531"/>
      <c r="L20" s="531"/>
      <c r="M20" s="530">
        <v>2</v>
      </c>
      <c r="N20" s="530">
        <v>1</v>
      </c>
      <c r="O20" s="530">
        <v>1</v>
      </c>
      <c r="P20" s="531"/>
      <c r="Q20" s="531"/>
      <c r="R20" s="530">
        <v>8</v>
      </c>
      <c r="S20" s="530">
        <v>5</v>
      </c>
      <c r="T20" s="530">
        <v>3</v>
      </c>
      <c r="U20" s="530">
        <v>3</v>
      </c>
      <c r="V20" s="530">
        <v>24</v>
      </c>
      <c r="W20" s="530">
        <v>4</v>
      </c>
      <c r="X20" s="531"/>
      <c r="Y20" s="527"/>
      <c r="Z20" s="527"/>
      <c r="AA20" s="842"/>
      <c r="AB20" s="527"/>
      <c r="AC20" s="535">
        <v>1</v>
      </c>
      <c r="AD20" s="531"/>
      <c r="AE20" s="841"/>
      <c r="AF20" s="841"/>
      <c r="AG20" s="531"/>
      <c r="AH20" s="530">
        <v>6</v>
      </c>
      <c r="AI20" s="531"/>
      <c r="AJ20" s="531"/>
      <c r="AK20" s="530">
        <v>1</v>
      </c>
      <c r="AL20" s="530">
        <v>6</v>
      </c>
      <c r="AM20" s="843">
        <v>1</v>
      </c>
      <c r="AN20" s="527"/>
      <c r="AO20" s="531"/>
      <c r="AP20" s="530">
        <v>3</v>
      </c>
      <c r="AQ20" s="531"/>
      <c r="AR20" s="531"/>
    </row>
    <row r="21" spans="1:44" ht="12" customHeight="1">
      <c r="A21" s="568" t="s">
        <v>92</v>
      </c>
      <c r="B21" s="530">
        <f t="shared" si="2"/>
        <v>16</v>
      </c>
      <c r="C21" s="531"/>
      <c r="D21" s="839"/>
      <c r="E21" s="531"/>
      <c r="F21" s="531"/>
      <c r="G21" s="531"/>
      <c r="H21" s="531"/>
      <c r="I21" s="531"/>
      <c r="J21" s="531"/>
      <c r="K21" s="531"/>
      <c r="L21" s="531"/>
      <c r="M21" s="531"/>
      <c r="N21" s="531"/>
      <c r="O21" s="531"/>
      <c r="P21" s="531"/>
      <c r="Q21" s="531"/>
      <c r="R21" s="531"/>
      <c r="S21" s="531"/>
      <c r="T21" s="531"/>
      <c r="U21" s="530">
        <v>3</v>
      </c>
      <c r="V21" s="530">
        <v>11</v>
      </c>
      <c r="W21" s="531"/>
      <c r="X21" s="531"/>
      <c r="Y21" s="527"/>
      <c r="Z21" s="527"/>
      <c r="AA21" s="842"/>
      <c r="AB21" s="527"/>
      <c r="AC21" s="527"/>
      <c r="AD21" s="531"/>
      <c r="AE21" s="841"/>
      <c r="AF21" s="841"/>
      <c r="AG21" s="531"/>
      <c r="AH21" s="531"/>
      <c r="AI21" s="531"/>
      <c r="AJ21" s="531"/>
      <c r="AK21" s="531"/>
      <c r="AL21" s="531"/>
      <c r="AM21" s="844"/>
      <c r="AN21" s="527"/>
      <c r="AO21" s="531"/>
      <c r="AP21" s="530">
        <v>1</v>
      </c>
      <c r="AQ21" s="530">
        <v>1</v>
      </c>
      <c r="AR21" s="531"/>
    </row>
    <row r="22" spans="1:44" ht="12" customHeight="1">
      <c r="A22" s="568" t="s">
        <v>93</v>
      </c>
      <c r="B22" s="530">
        <f t="shared" si="2"/>
        <v>7</v>
      </c>
      <c r="C22" s="531"/>
      <c r="D22" s="531"/>
      <c r="E22" s="531"/>
      <c r="F22" s="531"/>
      <c r="G22" s="531"/>
      <c r="H22" s="531"/>
      <c r="I22" s="531"/>
      <c r="J22" s="531"/>
      <c r="K22" s="531"/>
      <c r="L22" s="531"/>
      <c r="M22" s="531"/>
      <c r="N22" s="531"/>
      <c r="O22" s="531"/>
      <c r="P22" s="531"/>
      <c r="Q22" s="531"/>
      <c r="R22" s="531"/>
      <c r="S22" s="531"/>
      <c r="T22" s="531"/>
      <c r="U22" s="531"/>
      <c r="V22" s="531"/>
      <c r="W22" s="531"/>
      <c r="X22" s="531"/>
      <c r="Y22" s="527"/>
      <c r="Z22" s="527"/>
      <c r="AA22" s="842"/>
      <c r="AB22" s="527"/>
      <c r="AC22" s="527"/>
      <c r="AD22" s="531"/>
      <c r="AE22" s="841"/>
      <c r="AF22" s="841"/>
      <c r="AG22" s="531"/>
      <c r="AH22" s="531"/>
      <c r="AI22" s="531"/>
      <c r="AJ22" s="531"/>
      <c r="AK22" s="531"/>
      <c r="AL22" s="530">
        <v>2</v>
      </c>
      <c r="AM22" s="843">
        <v>1</v>
      </c>
      <c r="AN22" s="535">
        <v>1</v>
      </c>
      <c r="AO22" s="530">
        <v>1</v>
      </c>
      <c r="AP22" s="530">
        <v>2</v>
      </c>
      <c r="AQ22" s="531"/>
      <c r="AR22" s="531"/>
    </row>
    <row r="23" spans="1:44" ht="12" customHeight="1">
      <c r="A23" s="568" t="s">
        <v>94</v>
      </c>
      <c r="B23" s="530">
        <f t="shared" si="2"/>
        <v>294</v>
      </c>
      <c r="C23" s="530">
        <v>1</v>
      </c>
      <c r="D23" s="839"/>
      <c r="E23" s="531"/>
      <c r="F23" s="531"/>
      <c r="G23" s="531"/>
      <c r="H23" s="531"/>
      <c r="I23" s="531"/>
      <c r="J23" s="531"/>
      <c r="K23" s="530">
        <v>2</v>
      </c>
      <c r="L23" s="530">
        <v>1</v>
      </c>
      <c r="M23" s="530">
        <v>2</v>
      </c>
      <c r="N23" s="531"/>
      <c r="O23" s="530">
        <v>10</v>
      </c>
      <c r="P23" s="531"/>
      <c r="Q23" s="530">
        <v>2</v>
      </c>
      <c r="R23" s="531"/>
      <c r="S23" s="530">
        <v>40</v>
      </c>
      <c r="T23" s="530">
        <v>2</v>
      </c>
      <c r="U23" s="530">
        <v>19</v>
      </c>
      <c r="V23" s="530">
        <v>97</v>
      </c>
      <c r="W23" s="530">
        <v>6</v>
      </c>
      <c r="X23" s="531"/>
      <c r="Y23" s="527"/>
      <c r="Z23" s="535">
        <v>28</v>
      </c>
      <c r="AA23" s="987">
        <v>38</v>
      </c>
      <c r="AB23" s="527"/>
      <c r="AC23" s="535">
        <v>9</v>
      </c>
      <c r="AD23" s="531"/>
      <c r="AE23" s="841"/>
      <c r="AF23" s="840">
        <v>1</v>
      </c>
      <c r="AG23" s="531"/>
      <c r="AH23" s="531"/>
      <c r="AI23" s="531"/>
      <c r="AJ23" s="531"/>
      <c r="AK23" s="530">
        <v>3</v>
      </c>
      <c r="AL23" s="530">
        <v>9</v>
      </c>
      <c r="AM23" s="843">
        <v>4</v>
      </c>
      <c r="AN23" s="527"/>
      <c r="AO23" s="530">
        <v>3</v>
      </c>
      <c r="AP23" s="530">
        <v>3</v>
      </c>
      <c r="AQ23" s="530">
        <v>3</v>
      </c>
      <c r="AR23" s="530">
        <v>11</v>
      </c>
    </row>
    <row r="24" spans="1:44" ht="12" customHeight="1">
      <c r="A24" s="568" t="s">
        <v>95</v>
      </c>
      <c r="B24" s="530">
        <f t="shared" si="2"/>
        <v>30</v>
      </c>
      <c r="C24" s="531"/>
      <c r="D24" s="839"/>
      <c r="E24" s="531"/>
      <c r="F24" s="531"/>
      <c r="G24" s="531"/>
      <c r="H24" s="531"/>
      <c r="I24" s="531"/>
      <c r="J24" s="531"/>
      <c r="K24" s="531"/>
      <c r="L24" s="531"/>
      <c r="M24" s="531"/>
      <c r="N24" s="531"/>
      <c r="O24" s="531"/>
      <c r="P24" s="531"/>
      <c r="Q24" s="531"/>
      <c r="R24" s="531"/>
      <c r="S24" s="530">
        <v>9</v>
      </c>
      <c r="T24" s="530">
        <v>5</v>
      </c>
      <c r="U24" s="531"/>
      <c r="V24" s="531"/>
      <c r="W24" s="530">
        <v>5</v>
      </c>
      <c r="X24" s="531"/>
      <c r="Y24" s="527"/>
      <c r="Z24" s="535">
        <v>1</v>
      </c>
      <c r="AA24" s="987">
        <v>1</v>
      </c>
      <c r="AB24" s="527"/>
      <c r="AC24" s="527"/>
      <c r="AD24" s="531"/>
      <c r="AE24" s="840">
        <v>1</v>
      </c>
      <c r="AF24" s="840">
        <v>1</v>
      </c>
      <c r="AG24" s="531"/>
      <c r="AH24" s="531"/>
      <c r="AI24" s="531"/>
      <c r="AJ24" s="531"/>
      <c r="AK24" s="531"/>
      <c r="AL24" s="531"/>
      <c r="AM24" s="844"/>
      <c r="AN24" s="527"/>
      <c r="AO24" s="531"/>
      <c r="AP24" s="530">
        <v>2</v>
      </c>
      <c r="AQ24" s="530">
        <v>4</v>
      </c>
      <c r="AR24" s="530">
        <v>1</v>
      </c>
    </row>
    <row r="25" spans="1:44" ht="12" customHeight="1">
      <c r="A25" s="568" t="s">
        <v>96</v>
      </c>
      <c r="B25" s="530">
        <f t="shared" si="2"/>
        <v>48</v>
      </c>
      <c r="C25" s="531"/>
      <c r="D25" s="839"/>
      <c r="E25" s="531"/>
      <c r="F25" s="531"/>
      <c r="G25" s="531"/>
      <c r="H25" s="531"/>
      <c r="I25" s="531"/>
      <c r="J25" s="531"/>
      <c r="K25" s="531"/>
      <c r="L25" s="531"/>
      <c r="M25" s="531"/>
      <c r="N25" s="531"/>
      <c r="O25" s="530">
        <v>1</v>
      </c>
      <c r="P25" s="531"/>
      <c r="Q25" s="531"/>
      <c r="R25" s="530">
        <v>1</v>
      </c>
      <c r="S25" s="530">
        <v>1</v>
      </c>
      <c r="T25" s="531"/>
      <c r="U25" s="530">
        <v>2</v>
      </c>
      <c r="V25" s="530">
        <v>39</v>
      </c>
      <c r="W25" s="531"/>
      <c r="X25" s="531"/>
      <c r="Y25" s="527"/>
      <c r="Z25" s="527"/>
      <c r="AA25" s="842"/>
      <c r="AB25" s="527"/>
      <c r="AC25" s="527"/>
      <c r="AD25" s="531"/>
      <c r="AE25" s="841"/>
      <c r="AF25" s="841"/>
      <c r="AG25" s="531"/>
      <c r="AH25" s="531"/>
      <c r="AI25" s="531"/>
      <c r="AJ25" s="531"/>
      <c r="AK25" s="531"/>
      <c r="AL25" s="531"/>
      <c r="AM25" s="844"/>
      <c r="AN25" s="527"/>
      <c r="AO25" s="531"/>
      <c r="AP25" s="530">
        <v>3</v>
      </c>
      <c r="AQ25" s="531"/>
      <c r="AR25" s="530">
        <v>1</v>
      </c>
    </row>
    <row r="26" spans="1:44" ht="12" customHeight="1">
      <c r="A26" s="568" t="s">
        <v>97</v>
      </c>
      <c r="B26" s="530">
        <f t="shared" si="2"/>
        <v>50</v>
      </c>
      <c r="C26" s="530">
        <v>4</v>
      </c>
      <c r="D26" s="839">
        <v>3</v>
      </c>
      <c r="E26" s="531"/>
      <c r="F26" s="531"/>
      <c r="G26" s="531"/>
      <c r="H26" s="531"/>
      <c r="I26" s="530">
        <v>1</v>
      </c>
      <c r="J26" s="531"/>
      <c r="K26" s="531"/>
      <c r="L26" s="531"/>
      <c r="M26" s="530">
        <v>2</v>
      </c>
      <c r="N26" s="531"/>
      <c r="O26" s="530">
        <v>1</v>
      </c>
      <c r="P26" s="531"/>
      <c r="Q26" s="531"/>
      <c r="R26" s="531"/>
      <c r="S26" s="530">
        <v>4</v>
      </c>
      <c r="T26" s="530">
        <v>2</v>
      </c>
      <c r="U26" s="531"/>
      <c r="V26" s="531"/>
      <c r="W26" s="530">
        <v>3</v>
      </c>
      <c r="X26" s="531"/>
      <c r="Y26" s="527"/>
      <c r="Z26" s="527"/>
      <c r="AA26" s="842"/>
      <c r="AB26" s="535">
        <v>1</v>
      </c>
      <c r="AC26" s="535">
        <v>2</v>
      </c>
      <c r="AD26" s="531"/>
      <c r="AE26" s="841"/>
      <c r="AF26" s="841"/>
      <c r="AG26" s="531"/>
      <c r="AH26" s="531"/>
      <c r="AI26" s="531"/>
      <c r="AJ26" s="531"/>
      <c r="AK26" s="531"/>
      <c r="AL26" s="531"/>
      <c r="AM26" s="843">
        <v>1</v>
      </c>
      <c r="AN26" s="535">
        <v>14</v>
      </c>
      <c r="AO26" s="531"/>
      <c r="AP26" s="530">
        <v>2</v>
      </c>
      <c r="AQ26" s="530">
        <v>3</v>
      </c>
      <c r="AR26" s="530">
        <v>7</v>
      </c>
    </row>
    <row r="27" spans="1:44" ht="12" customHeight="1">
      <c r="A27" s="568" t="s">
        <v>98</v>
      </c>
      <c r="B27" s="530">
        <f t="shared" si="2"/>
        <v>115</v>
      </c>
      <c r="C27" s="530">
        <v>1</v>
      </c>
      <c r="D27" s="839"/>
      <c r="E27" s="531"/>
      <c r="F27" s="531"/>
      <c r="G27" s="531"/>
      <c r="H27" s="531"/>
      <c r="I27" s="530">
        <v>1</v>
      </c>
      <c r="J27" s="530">
        <v>3</v>
      </c>
      <c r="K27" s="531"/>
      <c r="L27" s="530">
        <v>3</v>
      </c>
      <c r="M27" s="531"/>
      <c r="N27" s="530">
        <v>1</v>
      </c>
      <c r="O27" s="531"/>
      <c r="P27" s="531"/>
      <c r="Q27" s="530">
        <v>3</v>
      </c>
      <c r="R27" s="530">
        <v>9</v>
      </c>
      <c r="S27" s="530">
        <v>10</v>
      </c>
      <c r="T27" s="530">
        <v>8</v>
      </c>
      <c r="U27" s="530">
        <v>9</v>
      </c>
      <c r="V27" s="530">
        <v>39</v>
      </c>
      <c r="W27" s="530">
        <v>5</v>
      </c>
      <c r="X27" s="531"/>
      <c r="Y27" s="527"/>
      <c r="Z27" s="535">
        <v>1</v>
      </c>
      <c r="AA27" s="842"/>
      <c r="AB27" s="535">
        <v>3</v>
      </c>
      <c r="AC27" s="535">
        <v>6</v>
      </c>
      <c r="AD27" s="530">
        <v>1</v>
      </c>
      <c r="AE27" s="841"/>
      <c r="AF27" s="841"/>
      <c r="AG27" s="531"/>
      <c r="AH27" s="531"/>
      <c r="AI27" s="531"/>
      <c r="AJ27" s="531"/>
      <c r="AK27" s="530">
        <v>1</v>
      </c>
      <c r="AL27" s="531"/>
      <c r="AM27" s="843">
        <v>1</v>
      </c>
      <c r="AN27" s="527"/>
      <c r="AO27" s="531"/>
      <c r="AP27" s="530">
        <v>2</v>
      </c>
      <c r="AQ27" s="530">
        <v>4</v>
      </c>
      <c r="AR27" s="530">
        <v>4</v>
      </c>
    </row>
    <row r="28" spans="1:44" ht="12" customHeight="1">
      <c r="A28" s="568" t="s">
        <v>200</v>
      </c>
      <c r="B28" s="530">
        <f t="shared" si="2"/>
        <v>422</v>
      </c>
      <c r="C28" s="530">
        <v>20</v>
      </c>
      <c r="D28" s="839">
        <v>9</v>
      </c>
      <c r="E28" s="530">
        <v>5</v>
      </c>
      <c r="F28" s="530">
        <v>1</v>
      </c>
      <c r="G28" s="530">
        <v>3</v>
      </c>
      <c r="H28" s="531"/>
      <c r="I28" s="530">
        <v>4</v>
      </c>
      <c r="J28" s="530">
        <v>1</v>
      </c>
      <c r="K28" s="530">
        <v>3</v>
      </c>
      <c r="L28" s="530">
        <v>3</v>
      </c>
      <c r="M28" s="530">
        <v>6</v>
      </c>
      <c r="N28" s="530">
        <v>12</v>
      </c>
      <c r="O28" s="530">
        <v>11</v>
      </c>
      <c r="P28" s="530">
        <v>2</v>
      </c>
      <c r="Q28" s="530">
        <v>4</v>
      </c>
      <c r="R28" s="530">
        <v>63</v>
      </c>
      <c r="S28" s="530">
        <v>48</v>
      </c>
      <c r="T28" s="530">
        <v>19</v>
      </c>
      <c r="U28" s="530">
        <v>20</v>
      </c>
      <c r="V28" s="530">
        <v>70</v>
      </c>
      <c r="W28" s="530">
        <v>5</v>
      </c>
      <c r="X28" s="531"/>
      <c r="Y28" s="527"/>
      <c r="Z28" s="527"/>
      <c r="AA28" s="842"/>
      <c r="AB28" s="535">
        <v>6</v>
      </c>
      <c r="AC28" s="535">
        <v>6</v>
      </c>
      <c r="AD28" s="530">
        <v>4</v>
      </c>
      <c r="AE28" s="841"/>
      <c r="AF28" s="841"/>
      <c r="AG28" s="530">
        <v>1</v>
      </c>
      <c r="AH28" s="531"/>
      <c r="AI28" s="530">
        <v>1</v>
      </c>
      <c r="AJ28" s="530">
        <v>15</v>
      </c>
      <c r="AK28" s="530">
        <v>6</v>
      </c>
      <c r="AL28" s="530">
        <v>18</v>
      </c>
      <c r="AM28" s="843">
        <v>2</v>
      </c>
      <c r="AN28" s="535">
        <v>5</v>
      </c>
      <c r="AO28" s="530">
        <v>2</v>
      </c>
      <c r="AP28" s="530">
        <v>18</v>
      </c>
      <c r="AQ28" s="530">
        <v>12</v>
      </c>
      <c r="AR28" s="530">
        <v>17</v>
      </c>
    </row>
    <row r="29" spans="1:44" ht="12" customHeight="1">
      <c r="A29" s="568" t="s">
        <v>63</v>
      </c>
      <c r="B29" s="530">
        <f t="shared" si="2"/>
        <v>173</v>
      </c>
      <c r="C29" s="530">
        <v>5</v>
      </c>
      <c r="D29" s="839">
        <v>4</v>
      </c>
      <c r="E29" s="530">
        <v>2</v>
      </c>
      <c r="F29" s="530">
        <v>4</v>
      </c>
      <c r="G29" s="531"/>
      <c r="H29" s="530">
        <v>1</v>
      </c>
      <c r="I29" s="530">
        <v>2</v>
      </c>
      <c r="J29" s="530">
        <v>1</v>
      </c>
      <c r="K29" s="530">
        <v>2</v>
      </c>
      <c r="L29" s="530">
        <v>1</v>
      </c>
      <c r="M29" s="531"/>
      <c r="N29" s="530">
        <v>3</v>
      </c>
      <c r="O29" s="530">
        <v>3</v>
      </c>
      <c r="P29" s="530">
        <v>3</v>
      </c>
      <c r="Q29" s="530">
        <v>4</v>
      </c>
      <c r="R29" s="530">
        <v>9</v>
      </c>
      <c r="S29" s="530">
        <v>6</v>
      </c>
      <c r="T29" s="530">
        <v>6</v>
      </c>
      <c r="U29" s="530">
        <v>6</v>
      </c>
      <c r="V29" s="530">
        <v>12</v>
      </c>
      <c r="W29" s="530">
        <v>8</v>
      </c>
      <c r="X29" s="531"/>
      <c r="Y29" s="527"/>
      <c r="Z29" s="527"/>
      <c r="AA29" s="842"/>
      <c r="AB29" s="535">
        <v>9</v>
      </c>
      <c r="AC29" s="535">
        <v>6</v>
      </c>
      <c r="AD29" s="530">
        <v>16</v>
      </c>
      <c r="AE29" s="840">
        <v>13</v>
      </c>
      <c r="AF29" s="841"/>
      <c r="AG29" s="530">
        <v>5</v>
      </c>
      <c r="AH29" s="530">
        <v>17</v>
      </c>
      <c r="AI29" s="531"/>
      <c r="AJ29" s="531"/>
      <c r="AK29" s="530">
        <v>4</v>
      </c>
      <c r="AL29" s="530">
        <v>6</v>
      </c>
      <c r="AM29" s="844"/>
      <c r="AN29" s="535">
        <v>1</v>
      </c>
      <c r="AO29" s="530">
        <v>1</v>
      </c>
      <c r="AP29" s="530">
        <v>1</v>
      </c>
      <c r="AQ29" s="530">
        <v>7</v>
      </c>
      <c r="AR29" s="530">
        <v>5</v>
      </c>
    </row>
    <row r="30" spans="1:44" ht="12" customHeight="1">
      <c r="A30" s="568" t="s">
        <v>100</v>
      </c>
      <c r="B30" s="530">
        <f t="shared" si="2"/>
        <v>32</v>
      </c>
      <c r="C30" s="530">
        <v>1</v>
      </c>
      <c r="D30" s="530">
        <v>1</v>
      </c>
      <c r="E30" s="531"/>
      <c r="F30" s="531"/>
      <c r="G30" s="531"/>
      <c r="H30" s="530">
        <v>1</v>
      </c>
      <c r="I30" s="531"/>
      <c r="J30" s="531"/>
      <c r="K30" s="531"/>
      <c r="L30" s="531"/>
      <c r="M30" s="531"/>
      <c r="N30" s="531"/>
      <c r="O30" s="530">
        <v>2</v>
      </c>
      <c r="P30" s="531"/>
      <c r="Q30" s="531"/>
      <c r="R30" s="530">
        <v>6</v>
      </c>
      <c r="S30" s="530">
        <v>11</v>
      </c>
      <c r="T30" s="530">
        <v>1</v>
      </c>
      <c r="U30" s="839"/>
      <c r="V30" s="531"/>
      <c r="W30" s="530">
        <v>3</v>
      </c>
      <c r="X30" s="531"/>
      <c r="Y30" s="527"/>
      <c r="Z30" s="527"/>
      <c r="AA30" s="842"/>
      <c r="AB30" s="527"/>
      <c r="AC30" s="535">
        <v>3</v>
      </c>
      <c r="AD30" s="531"/>
      <c r="AE30" s="841"/>
      <c r="AF30" s="841"/>
      <c r="AG30" s="531"/>
      <c r="AH30" s="531"/>
      <c r="AI30" s="531"/>
      <c r="AJ30" s="531"/>
      <c r="AK30" s="531"/>
      <c r="AL30" s="531"/>
      <c r="AM30" s="844"/>
      <c r="AN30" s="527"/>
      <c r="AO30" s="531"/>
      <c r="AP30" s="531"/>
      <c r="AQ30" s="531"/>
      <c r="AR30" s="530">
        <v>3</v>
      </c>
    </row>
    <row r="31" spans="1:44" ht="12" customHeight="1">
      <c r="A31" s="568" t="s">
        <v>201</v>
      </c>
      <c r="B31" s="530">
        <f t="shared" si="2"/>
        <v>94</v>
      </c>
      <c r="C31" s="531"/>
      <c r="D31" s="839">
        <v>3</v>
      </c>
      <c r="E31" s="530">
        <v>5</v>
      </c>
      <c r="F31" s="530">
        <v>2</v>
      </c>
      <c r="G31" s="531"/>
      <c r="H31" s="531"/>
      <c r="I31" s="530">
        <v>2</v>
      </c>
      <c r="J31" s="531"/>
      <c r="K31" s="530">
        <v>2</v>
      </c>
      <c r="L31" s="531"/>
      <c r="M31" s="530">
        <v>2</v>
      </c>
      <c r="N31" s="530">
        <v>4</v>
      </c>
      <c r="O31" s="530">
        <v>1</v>
      </c>
      <c r="P31" s="530">
        <v>2</v>
      </c>
      <c r="Q31" s="531"/>
      <c r="R31" s="530">
        <v>2</v>
      </c>
      <c r="S31" s="530">
        <v>3</v>
      </c>
      <c r="T31" s="530">
        <v>4</v>
      </c>
      <c r="U31" s="531"/>
      <c r="V31" s="839"/>
      <c r="W31" s="530">
        <v>5</v>
      </c>
      <c r="X31" s="531"/>
      <c r="Y31" s="527"/>
      <c r="Z31" s="535">
        <v>4</v>
      </c>
      <c r="AA31" s="987">
        <v>1</v>
      </c>
      <c r="AB31" s="535">
        <v>7</v>
      </c>
      <c r="AC31" s="535">
        <v>6</v>
      </c>
      <c r="AD31" s="531"/>
      <c r="AE31" s="841"/>
      <c r="AF31" s="841"/>
      <c r="AG31" s="531"/>
      <c r="AH31" s="531"/>
      <c r="AI31" s="531"/>
      <c r="AJ31" s="531"/>
      <c r="AK31" s="530">
        <v>1</v>
      </c>
      <c r="AL31" s="530">
        <v>4</v>
      </c>
      <c r="AM31" s="843">
        <v>3</v>
      </c>
      <c r="AN31" s="535">
        <v>23</v>
      </c>
      <c r="AO31" s="531"/>
      <c r="AP31" s="531"/>
      <c r="AQ31" s="530">
        <v>3</v>
      </c>
      <c r="AR31" s="530">
        <v>5</v>
      </c>
    </row>
    <row r="32" spans="1:44" ht="12" customHeight="1">
      <c r="A32" s="568" t="s">
        <v>56</v>
      </c>
      <c r="B32" s="530">
        <f t="shared" si="2"/>
        <v>148</v>
      </c>
      <c r="C32" s="530">
        <v>1</v>
      </c>
      <c r="D32" s="530">
        <v>4</v>
      </c>
      <c r="E32" s="530">
        <v>1</v>
      </c>
      <c r="F32" s="531"/>
      <c r="G32" s="531"/>
      <c r="H32" s="530">
        <v>3</v>
      </c>
      <c r="I32" s="531"/>
      <c r="J32" s="530">
        <v>1</v>
      </c>
      <c r="K32" s="530">
        <v>1</v>
      </c>
      <c r="L32" s="530">
        <v>4</v>
      </c>
      <c r="M32" s="530">
        <v>4</v>
      </c>
      <c r="N32" s="530">
        <v>2</v>
      </c>
      <c r="O32" s="530">
        <v>3</v>
      </c>
      <c r="P32" s="530">
        <v>2</v>
      </c>
      <c r="Q32" s="530">
        <v>1</v>
      </c>
      <c r="R32" s="531"/>
      <c r="S32" s="530">
        <v>19</v>
      </c>
      <c r="T32" s="530">
        <v>4</v>
      </c>
      <c r="U32" s="530">
        <v>9</v>
      </c>
      <c r="V32" s="530">
        <v>34</v>
      </c>
      <c r="W32" s="530">
        <v>8</v>
      </c>
      <c r="X32" s="531"/>
      <c r="Y32" s="527"/>
      <c r="Z32" s="527"/>
      <c r="AA32" s="842"/>
      <c r="AB32" s="535">
        <v>2</v>
      </c>
      <c r="AC32" s="535">
        <v>8</v>
      </c>
      <c r="AD32" s="531"/>
      <c r="AE32" s="841"/>
      <c r="AF32" s="841"/>
      <c r="AG32" s="531"/>
      <c r="AH32" s="531"/>
      <c r="AI32" s="530">
        <v>3</v>
      </c>
      <c r="AJ32" s="530">
        <v>3</v>
      </c>
      <c r="AK32" s="988">
        <v>4</v>
      </c>
      <c r="AL32" s="530">
        <v>10</v>
      </c>
      <c r="AM32" s="843">
        <v>1</v>
      </c>
      <c r="AN32" s="535">
        <v>2</v>
      </c>
      <c r="AO32" s="530">
        <v>1</v>
      </c>
      <c r="AP32" s="531"/>
      <c r="AQ32" s="530">
        <v>5</v>
      </c>
      <c r="AR32" s="530">
        <v>8</v>
      </c>
    </row>
    <row r="33" spans="1:44" ht="12" customHeight="1">
      <c r="A33" s="568" t="s">
        <v>102</v>
      </c>
      <c r="B33" s="530">
        <f t="shared" si="2"/>
        <v>4407</v>
      </c>
      <c r="C33" s="530">
        <v>20</v>
      </c>
      <c r="D33" s="839">
        <v>31</v>
      </c>
      <c r="E33" s="530">
        <v>41</v>
      </c>
      <c r="F33" s="530">
        <v>82</v>
      </c>
      <c r="G33" s="530">
        <v>50</v>
      </c>
      <c r="H33" s="530">
        <v>7</v>
      </c>
      <c r="I33" s="530">
        <v>12</v>
      </c>
      <c r="J33" s="530">
        <v>53</v>
      </c>
      <c r="K33" s="530">
        <v>34</v>
      </c>
      <c r="L33" s="530">
        <v>36</v>
      </c>
      <c r="M33" s="530">
        <v>53</v>
      </c>
      <c r="N33" s="530">
        <v>86</v>
      </c>
      <c r="O33" s="530">
        <v>117</v>
      </c>
      <c r="P33" s="530">
        <v>37</v>
      </c>
      <c r="Q33" s="530">
        <v>46</v>
      </c>
      <c r="R33" s="530">
        <v>520</v>
      </c>
      <c r="S33" s="530">
        <v>859</v>
      </c>
      <c r="T33" s="530">
        <v>279</v>
      </c>
      <c r="U33" s="530">
        <v>160</v>
      </c>
      <c r="V33" s="530">
        <v>373</v>
      </c>
      <c r="W33" s="530">
        <v>155</v>
      </c>
      <c r="X33" s="531"/>
      <c r="Y33" s="527"/>
      <c r="Z33" s="527"/>
      <c r="AA33" s="842"/>
      <c r="AB33" s="535">
        <v>115</v>
      </c>
      <c r="AC33" s="535">
        <v>75</v>
      </c>
      <c r="AD33" s="530">
        <v>6</v>
      </c>
      <c r="AE33" s="840">
        <v>5</v>
      </c>
      <c r="AF33" s="840">
        <v>2</v>
      </c>
      <c r="AG33" s="530">
        <v>2</v>
      </c>
      <c r="AH33" s="530">
        <v>4</v>
      </c>
      <c r="AI33" s="530">
        <v>20</v>
      </c>
      <c r="AJ33" s="530">
        <v>53</v>
      </c>
      <c r="AK33" s="530">
        <v>103</v>
      </c>
      <c r="AL33" s="530">
        <v>397</v>
      </c>
      <c r="AM33" s="843">
        <v>24</v>
      </c>
      <c r="AN33" s="535">
        <v>70</v>
      </c>
      <c r="AO33" s="530">
        <v>41</v>
      </c>
      <c r="AP33" s="530">
        <v>133</v>
      </c>
      <c r="AQ33" s="530">
        <v>92</v>
      </c>
      <c r="AR33" s="530">
        <v>214</v>
      </c>
    </row>
    <row r="34" spans="1:44" ht="12" customHeight="1">
      <c r="A34" s="568" t="s">
        <v>57</v>
      </c>
      <c r="B34" s="530">
        <f t="shared" si="2"/>
        <v>203</v>
      </c>
      <c r="C34" s="531"/>
      <c r="D34" s="839">
        <v>3</v>
      </c>
      <c r="E34" s="530">
        <v>1</v>
      </c>
      <c r="F34" s="530">
        <v>2</v>
      </c>
      <c r="G34" s="530">
        <v>3</v>
      </c>
      <c r="H34" s="530">
        <v>1</v>
      </c>
      <c r="I34" s="530">
        <v>1</v>
      </c>
      <c r="J34" s="530">
        <v>1</v>
      </c>
      <c r="K34" s="530">
        <v>2</v>
      </c>
      <c r="L34" s="530">
        <v>2</v>
      </c>
      <c r="M34" s="530">
        <v>1</v>
      </c>
      <c r="N34" s="530">
        <v>4</v>
      </c>
      <c r="O34" s="530">
        <v>3</v>
      </c>
      <c r="P34" s="530">
        <v>1</v>
      </c>
      <c r="Q34" s="530">
        <v>2</v>
      </c>
      <c r="R34" s="530">
        <v>18</v>
      </c>
      <c r="S34" s="530">
        <v>22</v>
      </c>
      <c r="T34" s="530">
        <v>13</v>
      </c>
      <c r="U34" s="530">
        <v>8</v>
      </c>
      <c r="V34" s="530">
        <v>35</v>
      </c>
      <c r="W34" s="530">
        <v>3</v>
      </c>
      <c r="X34" s="531"/>
      <c r="Y34" s="527"/>
      <c r="Z34" s="527"/>
      <c r="AA34" s="842"/>
      <c r="AB34" s="535">
        <v>6</v>
      </c>
      <c r="AC34" s="535">
        <v>8</v>
      </c>
      <c r="AD34" s="531"/>
      <c r="AE34" s="840">
        <v>1</v>
      </c>
      <c r="AF34" s="841"/>
      <c r="AG34" s="531"/>
      <c r="AH34" s="531"/>
      <c r="AI34" s="530">
        <v>1</v>
      </c>
      <c r="AJ34" s="530">
        <v>4</v>
      </c>
      <c r="AK34" s="530">
        <v>5</v>
      </c>
      <c r="AL34" s="530">
        <v>13</v>
      </c>
      <c r="AM34" s="843">
        <v>1</v>
      </c>
      <c r="AN34" s="535">
        <v>4</v>
      </c>
      <c r="AO34" s="530">
        <v>3</v>
      </c>
      <c r="AP34" s="530">
        <v>5</v>
      </c>
      <c r="AQ34" s="530">
        <v>2</v>
      </c>
      <c r="AR34" s="530">
        <v>24</v>
      </c>
    </row>
    <row r="35" spans="1:44" ht="12" customHeight="1">
      <c r="A35" s="568" t="s">
        <v>103</v>
      </c>
      <c r="B35" s="530">
        <f t="shared" si="2"/>
        <v>97</v>
      </c>
      <c r="C35" s="530">
        <v>16</v>
      </c>
      <c r="D35" s="839">
        <v>21</v>
      </c>
      <c r="E35" s="530">
        <v>1</v>
      </c>
      <c r="F35" s="530">
        <v>1</v>
      </c>
      <c r="G35" s="531"/>
      <c r="H35" s="530">
        <v>1</v>
      </c>
      <c r="I35" s="531"/>
      <c r="J35" s="530">
        <v>2</v>
      </c>
      <c r="K35" s="531"/>
      <c r="L35" s="531"/>
      <c r="M35" s="531"/>
      <c r="N35" s="530">
        <v>1</v>
      </c>
      <c r="O35" s="530">
        <v>4</v>
      </c>
      <c r="P35" s="531"/>
      <c r="Q35" s="531"/>
      <c r="R35" s="530">
        <v>10</v>
      </c>
      <c r="S35" s="530">
        <v>14</v>
      </c>
      <c r="T35" s="530">
        <v>2</v>
      </c>
      <c r="U35" s="531"/>
      <c r="V35" s="531"/>
      <c r="W35" s="530">
        <v>3</v>
      </c>
      <c r="X35" s="531"/>
      <c r="Y35" s="527"/>
      <c r="Z35" s="527"/>
      <c r="AA35" s="842"/>
      <c r="AB35" s="527"/>
      <c r="AC35" s="527"/>
      <c r="AD35" s="531"/>
      <c r="AE35" s="841"/>
      <c r="AF35" s="841"/>
      <c r="AG35" s="531"/>
      <c r="AH35" s="531"/>
      <c r="AI35" s="530">
        <v>2</v>
      </c>
      <c r="AJ35" s="530">
        <v>2</v>
      </c>
      <c r="AK35" s="531"/>
      <c r="AL35" s="531"/>
      <c r="AM35" s="843">
        <v>3</v>
      </c>
      <c r="AN35" s="535">
        <v>6</v>
      </c>
      <c r="AO35" s="531"/>
      <c r="AP35" s="530">
        <v>1</v>
      </c>
      <c r="AQ35" s="530">
        <v>2</v>
      </c>
      <c r="AR35" s="530">
        <v>5</v>
      </c>
    </row>
    <row r="36" spans="1:44" ht="12" customHeight="1">
      <c r="A36" s="568" t="s">
        <v>127</v>
      </c>
      <c r="B36" s="531"/>
      <c r="C36" s="531"/>
      <c r="D36" s="839"/>
      <c r="E36" s="531"/>
      <c r="F36" s="531"/>
      <c r="G36" s="531"/>
      <c r="H36" s="531"/>
      <c r="I36" s="531"/>
      <c r="J36" s="531"/>
      <c r="K36" s="531"/>
      <c r="L36" s="531"/>
      <c r="M36" s="531"/>
      <c r="N36" s="531"/>
      <c r="O36" s="531"/>
      <c r="P36" s="531"/>
      <c r="Q36" s="531"/>
      <c r="R36" s="531"/>
      <c r="S36" s="531"/>
      <c r="T36" s="531"/>
      <c r="U36" s="531"/>
      <c r="V36" s="531"/>
      <c r="W36" s="531"/>
      <c r="X36" s="531"/>
      <c r="Y36" s="527"/>
      <c r="Z36" s="527"/>
      <c r="AA36" s="842"/>
      <c r="AB36" s="527"/>
      <c r="AC36" s="527"/>
      <c r="AD36" s="531"/>
      <c r="AE36" s="841"/>
      <c r="AF36" s="841"/>
      <c r="AG36" s="531"/>
      <c r="AH36" s="531"/>
      <c r="AI36" s="531"/>
      <c r="AJ36" s="531"/>
      <c r="AK36" s="531"/>
      <c r="AL36" s="531"/>
      <c r="AM36" s="844"/>
      <c r="AN36" s="527"/>
      <c r="AO36" s="531"/>
      <c r="AP36" s="531"/>
      <c r="AQ36" s="531"/>
      <c r="AR36" s="531"/>
    </row>
    <row r="37" spans="1:44" ht="10.5">
      <c r="A37" s="694" t="s">
        <v>1419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694" t="s">
        <v>366</v>
      </c>
      <c r="AR37" s="3"/>
    </row>
  </sheetData>
  <sheetProtection password="CA55" sheet="1" objects="1" scenarios="1"/>
  <phoneticPr fontId="9" type="noConversion"/>
  <pageMargins left="0.59055118110236227" right="0.75" top="1.299212598425197" bottom="0.78740157480314965" header="0" footer="0"/>
  <pageSetup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AK48"/>
  <sheetViews>
    <sheetView showGridLines="0" workbookViewId="0">
      <selection sqref="A1:IV65536"/>
    </sheetView>
  </sheetViews>
  <sheetFormatPr baseColWidth="10" defaultColWidth="12.3984375" defaultRowHeight="10.5"/>
  <cols>
    <col min="1" max="1" width="0.3984375" style="991" customWidth="1"/>
    <col min="2" max="2" width="26.19921875" style="991" customWidth="1"/>
    <col min="3" max="3" width="7" style="991" customWidth="1"/>
    <col min="4" max="4" width="5.19921875" style="991" customWidth="1"/>
    <col min="5" max="5" width="5" style="991" customWidth="1"/>
    <col min="6" max="12" width="4.59765625" style="991" customWidth="1"/>
    <col min="13" max="13" width="5" style="991" customWidth="1"/>
    <col min="14" max="33" width="4.59765625" style="991" customWidth="1"/>
    <col min="34" max="34" width="4.19921875" style="991" customWidth="1"/>
    <col min="35" max="37" width="4.59765625" style="991" customWidth="1"/>
    <col min="38" max="16384" width="12.3984375" style="991"/>
  </cols>
  <sheetData>
    <row r="1" spans="1:37">
      <c r="A1" s="989" t="s">
        <v>298</v>
      </c>
      <c r="B1" s="990"/>
      <c r="C1" s="990"/>
      <c r="D1" s="990"/>
      <c r="E1" s="990"/>
      <c r="F1" s="990"/>
      <c r="G1" s="990"/>
      <c r="H1" s="990"/>
      <c r="I1" s="990"/>
      <c r="J1" s="990"/>
      <c r="K1" s="990"/>
      <c r="L1" s="990"/>
      <c r="M1" s="990"/>
      <c r="N1" s="990"/>
      <c r="O1" s="990"/>
      <c r="P1" s="990"/>
      <c r="Q1" s="990"/>
      <c r="R1" s="990"/>
      <c r="S1" s="990"/>
      <c r="T1" s="990"/>
      <c r="U1" s="990"/>
      <c r="V1" s="990"/>
      <c r="W1" s="990"/>
      <c r="X1" s="990"/>
      <c r="Y1" s="990"/>
    </row>
    <row r="2" spans="1:37">
      <c r="A2" s="990"/>
      <c r="B2" s="992" t="s">
        <v>298</v>
      </c>
      <c r="C2" s="992"/>
      <c r="D2" s="992"/>
      <c r="E2" s="992"/>
      <c r="F2" s="992"/>
      <c r="G2" s="990"/>
      <c r="H2" s="990"/>
      <c r="I2" s="990"/>
      <c r="J2" s="990"/>
      <c r="K2" s="990"/>
      <c r="L2" s="990"/>
      <c r="M2" s="990"/>
      <c r="N2" s="990"/>
      <c r="O2" s="990"/>
      <c r="P2" s="990"/>
      <c r="Q2" s="990"/>
      <c r="R2" s="990"/>
      <c r="S2" s="990"/>
      <c r="T2" s="990"/>
      <c r="U2" s="990"/>
      <c r="V2" s="990"/>
      <c r="W2" s="990"/>
      <c r="X2" s="990"/>
      <c r="Y2" s="990"/>
    </row>
    <row r="3" spans="1:37">
      <c r="A3" s="989" t="s">
        <v>202</v>
      </c>
      <c r="B3" s="992" t="s">
        <v>203</v>
      </c>
      <c r="C3" s="990"/>
      <c r="D3" s="990"/>
      <c r="E3" s="990"/>
      <c r="F3" s="990"/>
      <c r="G3" s="990"/>
      <c r="H3" s="990"/>
      <c r="I3" s="990"/>
      <c r="J3" s="990"/>
      <c r="K3" s="990"/>
      <c r="L3" s="990"/>
      <c r="M3" s="990"/>
      <c r="N3" s="990"/>
      <c r="O3" s="990"/>
      <c r="P3" s="990"/>
      <c r="Q3" s="990"/>
      <c r="R3" s="990"/>
      <c r="S3" s="990"/>
      <c r="T3" s="990"/>
      <c r="U3" s="990"/>
      <c r="V3" s="990"/>
      <c r="W3" s="990"/>
      <c r="X3" s="990"/>
      <c r="Y3" s="990"/>
    </row>
    <row r="4" spans="1:37">
      <c r="A4" s="989" t="s">
        <v>204</v>
      </c>
      <c r="B4" s="992" t="s">
        <v>36</v>
      </c>
      <c r="C4" s="990"/>
      <c r="D4" s="990"/>
      <c r="E4" s="990"/>
      <c r="F4" s="990"/>
      <c r="G4" s="990"/>
      <c r="H4" s="990"/>
      <c r="I4" s="990"/>
      <c r="J4" s="990"/>
      <c r="K4" s="990"/>
      <c r="L4" s="990"/>
      <c r="M4" s="990"/>
      <c r="N4" s="990"/>
      <c r="O4" s="990"/>
      <c r="P4" s="990"/>
      <c r="Q4" s="990"/>
      <c r="R4" s="990"/>
      <c r="S4" s="990"/>
      <c r="T4" s="990"/>
      <c r="U4" s="990"/>
      <c r="V4" s="990"/>
      <c r="W4" s="990"/>
      <c r="X4" s="990"/>
      <c r="Y4" s="990"/>
    </row>
    <row r="5" spans="1:37" ht="12" customHeight="1">
      <c r="A5" s="989" t="s">
        <v>205</v>
      </c>
      <c r="B5" s="992" t="s">
        <v>206</v>
      </c>
      <c r="C5" s="990"/>
      <c r="D5" s="990"/>
      <c r="E5" s="990"/>
      <c r="F5" s="990"/>
      <c r="G5" s="990"/>
      <c r="H5" s="990"/>
      <c r="I5" s="990"/>
      <c r="J5" s="990"/>
      <c r="K5" s="990"/>
      <c r="L5" s="990"/>
      <c r="M5" s="990"/>
      <c r="N5" s="990"/>
      <c r="O5" s="990"/>
      <c r="P5" s="990"/>
      <c r="Q5" s="990"/>
      <c r="R5" s="990"/>
      <c r="S5" s="990"/>
      <c r="T5" s="990"/>
      <c r="U5" s="990"/>
      <c r="V5" s="990"/>
      <c r="W5" s="990"/>
      <c r="X5" s="990"/>
      <c r="Y5" s="990"/>
    </row>
    <row r="6" spans="1:37">
      <c r="A6" s="993" t="s">
        <v>131</v>
      </c>
    </row>
    <row r="7" spans="1:37" ht="6" customHeight="1">
      <c r="B7" s="994"/>
      <c r="C7" s="995"/>
      <c r="D7" s="996"/>
      <c r="E7" s="995"/>
      <c r="F7" s="996"/>
      <c r="G7" s="995"/>
      <c r="H7" s="996"/>
      <c r="I7" s="995"/>
      <c r="J7" s="996"/>
      <c r="K7" s="995"/>
      <c r="L7" s="996"/>
      <c r="M7" s="995"/>
      <c r="N7" s="996"/>
      <c r="O7" s="995"/>
      <c r="P7" s="996"/>
      <c r="Q7" s="995"/>
      <c r="R7" s="996"/>
      <c r="S7" s="995"/>
      <c r="T7" s="996"/>
      <c r="U7" s="995"/>
      <c r="V7" s="996"/>
      <c r="W7" s="995"/>
      <c r="X7" s="996"/>
      <c r="Y7" s="995"/>
      <c r="Z7" s="996"/>
      <c r="AA7" s="995"/>
      <c r="AB7" s="996"/>
      <c r="AC7" s="995"/>
      <c r="AD7" s="996"/>
      <c r="AE7" s="995"/>
      <c r="AF7" s="996"/>
      <c r="AG7" s="995"/>
      <c r="AH7" s="996"/>
      <c r="AI7" s="995"/>
      <c r="AJ7" s="996"/>
      <c r="AK7" s="995"/>
    </row>
    <row r="8" spans="1:37">
      <c r="A8" s="997"/>
      <c r="B8" s="998" t="s">
        <v>380</v>
      </c>
      <c r="C8" s="999" t="s">
        <v>383</v>
      </c>
      <c r="D8" s="1000" t="s">
        <v>132</v>
      </c>
      <c r="E8" s="1001"/>
      <c r="F8" s="1000" t="s">
        <v>133</v>
      </c>
      <c r="G8" s="1001"/>
      <c r="H8" s="1000" t="s">
        <v>134</v>
      </c>
      <c r="I8" s="1001"/>
      <c r="J8" s="1000" t="s">
        <v>135</v>
      </c>
      <c r="K8" s="1001"/>
      <c r="L8" s="1000" t="s">
        <v>1477</v>
      </c>
      <c r="M8" s="1001"/>
      <c r="N8" s="1000" t="s">
        <v>136</v>
      </c>
      <c r="O8" s="1001"/>
      <c r="P8" s="1000" t="s">
        <v>137</v>
      </c>
      <c r="Q8" s="1001"/>
      <c r="R8" s="1000" t="s">
        <v>138</v>
      </c>
      <c r="S8" s="1001"/>
      <c r="T8" s="1000" t="s">
        <v>139</v>
      </c>
      <c r="U8" s="1001"/>
      <c r="V8" s="1000" t="s">
        <v>140</v>
      </c>
      <c r="W8" s="1001"/>
      <c r="X8" s="1000" t="s">
        <v>141</v>
      </c>
      <c r="Y8" s="1001"/>
      <c r="Z8" s="1000" t="s">
        <v>142</v>
      </c>
      <c r="AA8" s="1001"/>
      <c r="AB8" s="1000" t="s">
        <v>143</v>
      </c>
      <c r="AC8" s="1001"/>
      <c r="AD8" s="1000" t="s">
        <v>144</v>
      </c>
      <c r="AE8" s="1001"/>
      <c r="AF8" s="1000" t="s">
        <v>1487</v>
      </c>
      <c r="AG8" s="1001"/>
      <c r="AH8" s="1000" t="s">
        <v>1488</v>
      </c>
      <c r="AI8" s="1001"/>
      <c r="AJ8" s="1002" t="s">
        <v>1489</v>
      </c>
      <c r="AK8" s="1003"/>
    </row>
    <row r="9" spans="1:37">
      <c r="A9" s="1004"/>
      <c r="B9" s="1005" t="s">
        <v>145</v>
      </c>
      <c r="C9" s="999" t="s">
        <v>1348</v>
      </c>
      <c r="D9" s="998" t="s">
        <v>1503</v>
      </c>
      <c r="E9" s="1006"/>
      <c r="F9" s="998" t="s">
        <v>146</v>
      </c>
      <c r="G9" s="1006"/>
      <c r="H9" s="998" t="s">
        <v>55</v>
      </c>
      <c r="I9" s="1006"/>
      <c r="J9" s="998" t="s">
        <v>147</v>
      </c>
      <c r="K9" s="1006"/>
      <c r="L9" s="998" t="s">
        <v>1494</v>
      </c>
      <c r="M9" s="1006"/>
      <c r="N9" s="998" t="s">
        <v>1495</v>
      </c>
      <c r="O9" s="1006"/>
      <c r="P9" s="998" t="s">
        <v>148</v>
      </c>
      <c r="Q9" s="1006"/>
      <c r="R9" s="998" t="s">
        <v>60</v>
      </c>
      <c r="S9" s="1006"/>
      <c r="T9" s="998" t="s">
        <v>149</v>
      </c>
      <c r="U9" s="1006"/>
      <c r="V9" s="998" t="s">
        <v>150</v>
      </c>
      <c r="W9" s="1006"/>
      <c r="X9" s="998" t="s">
        <v>151</v>
      </c>
      <c r="Y9" s="1006"/>
      <c r="Z9" s="998" t="s">
        <v>152</v>
      </c>
      <c r="AA9" s="1006"/>
      <c r="AB9" s="998" t="s">
        <v>1503</v>
      </c>
      <c r="AC9" s="1006"/>
      <c r="AD9" s="998" t="s">
        <v>1503</v>
      </c>
      <c r="AE9" s="1006"/>
      <c r="AF9" s="998" t="s">
        <v>153</v>
      </c>
      <c r="AG9" s="1006"/>
      <c r="AH9" s="998" t="s">
        <v>154</v>
      </c>
      <c r="AI9" s="1006"/>
      <c r="AJ9" s="1002" t="s">
        <v>207</v>
      </c>
      <c r="AK9" s="1003"/>
    </row>
    <row r="10" spans="1:37">
      <c r="A10" s="1004"/>
      <c r="B10" s="1006"/>
      <c r="C10" s="1007" t="s">
        <v>208</v>
      </c>
      <c r="D10" s="1006"/>
      <c r="E10" s="1006"/>
      <c r="F10" s="998" t="s">
        <v>157</v>
      </c>
      <c r="G10" s="1006"/>
      <c r="H10" s="1006"/>
      <c r="I10" s="1006"/>
      <c r="J10" s="1006"/>
      <c r="K10" s="1006"/>
      <c r="L10" s="1006"/>
      <c r="M10" s="1006"/>
      <c r="N10" s="1006"/>
      <c r="O10" s="1006"/>
      <c r="P10" s="998" t="s">
        <v>158</v>
      </c>
      <c r="Q10" s="1006"/>
      <c r="R10" s="998" t="s">
        <v>68</v>
      </c>
      <c r="S10" s="1006"/>
      <c r="T10" s="1006"/>
      <c r="U10" s="1006"/>
      <c r="V10" s="998" t="s">
        <v>159</v>
      </c>
      <c r="W10" s="1006"/>
      <c r="X10" s="1006"/>
      <c r="Y10" s="1006"/>
      <c r="Z10" s="1006"/>
      <c r="AA10" s="1006"/>
      <c r="AB10" s="1006"/>
      <c r="AC10" s="1006"/>
      <c r="AD10" s="1006"/>
      <c r="AE10" s="1006"/>
      <c r="AF10" s="998" t="s">
        <v>160</v>
      </c>
      <c r="AG10" s="1006"/>
      <c r="AH10" s="1006"/>
      <c r="AI10" s="1006"/>
      <c r="AJ10" s="1006"/>
      <c r="AK10" s="1003"/>
    </row>
    <row r="11" spans="1:37">
      <c r="A11" s="1004"/>
      <c r="B11" s="1006"/>
      <c r="C11" s="1008"/>
      <c r="D11" s="998" t="s">
        <v>1382</v>
      </c>
      <c r="E11" s="998" t="s">
        <v>161</v>
      </c>
      <c r="F11" s="998" t="s">
        <v>1382</v>
      </c>
      <c r="G11" s="998" t="s">
        <v>161</v>
      </c>
      <c r="H11" s="998" t="s">
        <v>1382</v>
      </c>
      <c r="I11" s="998" t="s">
        <v>161</v>
      </c>
      <c r="J11" s="998" t="s">
        <v>1382</v>
      </c>
      <c r="K11" s="998" t="s">
        <v>161</v>
      </c>
      <c r="L11" s="998" t="s">
        <v>1382</v>
      </c>
      <c r="M11" s="998" t="s">
        <v>161</v>
      </c>
      <c r="N11" s="998" t="s">
        <v>1382</v>
      </c>
      <c r="O11" s="998" t="s">
        <v>161</v>
      </c>
      <c r="P11" s="998" t="s">
        <v>1382</v>
      </c>
      <c r="Q11" s="998" t="s">
        <v>161</v>
      </c>
      <c r="R11" s="998" t="s">
        <v>1382</v>
      </c>
      <c r="S11" s="998" t="s">
        <v>161</v>
      </c>
      <c r="T11" s="998" t="s">
        <v>1382</v>
      </c>
      <c r="U11" s="998" t="s">
        <v>161</v>
      </c>
      <c r="V11" s="998" t="s">
        <v>1382</v>
      </c>
      <c r="W11" s="998" t="s">
        <v>161</v>
      </c>
      <c r="X11" s="998" t="s">
        <v>1382</v>
      </c>
      <c r="Y11" s="998" t="s">
        <v>161</v>
      </c>
      <c r="Z11" s="998" t="s">
        <v>1382</v>
      </c>
      <c r="AA11" s="998" t="s">
        <v>161</v>
      </c>
      <c r="AB11" s="998" t="s">
        <v>1382</v>
      </c>
      <c r="AC11" s="998" t="s">
        <v>161</v>
      </c>
      <c r="AD11" s="998" t="s">
        <v>1382</v>
      </c>
      <c r="AE11" s="998" t="s">
        <v>161</v>
      </c>
      <c r="AF11" s="998" t="s">
        <v>1382</v>
      </c>
      <c r="AG11" s="998" t="s">
        <v>161</v>
      </c>
      <c r="AH11" s="998" t="s">
        <v>1382</v>
      </c>
      <c r="AI11" s="998" t="s">
        <v>161</v>
      </c>
      <c r="AJ11" s="998" t="s">
        <v>1382</v>
      </c>
      <c r="AK11" s="1009" t="s">
        <v>161</v>
      </c>
    </row>
    <row r="12" spans="1:37" ht="6" customHeight="1">
      <c r="A12" s="1010"/>
      <c r="B12" s="1011"/>
      <c r="C12" s="1012"/>
      <c r="D12" s="1013"/>
      <c r="E12" s="1013"/>
      <c r="F12" s="1013"/>
      <c r="G12" s="1013"/>
      <c r="H12" s="1013"/>
      <c r="I12" s="1013"/>
      <c r="J12" s="1013"/>
      <c r="K12" s="1013"/>
      <c r="L12" s="1013"/>
      <c r="M12" s="1013"/>
      <c r="N12" s="1013"/>
      <c r="O12" s="1013"/>
      <c r="P12" s="1013"/>
      <c r="Q12" s="1013"/>
      <c r="R12" s="1013"/>
      <c r="S12" s="1013"/>
      <c r="T12" s="1013"/>
      <c r="U12" s="1013"/>
      <c r="V12" s="1013"/>
      <c r="W12" s="1013"/>
      <c r="X12" s="1013"/>
      <c r="Y12" s="1013"/>
      <c r="Z12" s="1013"/>
      <c r="AA12" s="1013"/>
      <c r="AB12" s="1013"/>
      <c r="AC12" s="1013"/>
      <c r="AD12" s="1013"/>
      <c r="AE12" s="1013"/>
      <c r="AF12" s="1013"/>
      <c r="AG12" s="1013"/>
      <c r="AH12" s="1014" t="s">
        <v>126</v>
      </c>
      <c r="AI12" s="1013"/>
      <c r="AJ12" s="1013"/>
      <c r="AK12" s="1015"/>
    </row>
    <row r="13" spans="1:37" ht="12" customHeight="1">
      <c r="A13" s="1016"/>
      <c r="B13" s="992"/>
      <c r="C13" s="1017"/>
      <c r="D13" s="1018"/>
      <c r="E13" s="1018"/>
      <c r="F13" s="1018"/>
      <c r="G13" s="1018"/>
      <c r="H13" s="1018"/>
      <c r="I13" s="1018"/>
      <c r="J13" s="1018"/>
      <c r="K13" s="1018"/>
      <c r="L13" s="1018"/>
      <c r="M13" s="1018"/>
      <c r="N13" s="1018"/>
      <c r="O13" s="1018"/>
      <c r="P13" s="1018"/>
      <c r="Q13" s="1018"/>
      <c r="R13" s="1018"/>
      <c r="S13" s="1018"/>
      <c r="T13" s="1018"/>
      <c r="U13" s="1018"/>
      <c r="V13" s="1018"/>
      <c r="W13" s="1018"/>
      <c r="X13" s="1018"/>
      <c r="Y13" s="1018"/>
      <c r="Z13" s="1018"/>
      <c r="AA13" s="1018"/>
      <c r="AB13" s="1018"/>
      <c r="AC13" s="1018"/>
      <c r="AD13" s="1018"/>
      <c r="AE13" s="1018"/>
      <c r="AF13" s="1018"/>
      <c r="AG13" s="1018"/>
      <c r="AH13" s="1018"/>
      <c r="AI13" s="1018"/>
      <c r="AJ13" s="1018"/>
      <c r="AK13" s="1019"/>
    </row>
    <row r="14" spans="1:37" ht="12" customHeight="1">
      <c r="A14" s="1020"/>
      <c r="B14" s="1021" t="s">
        <v>348</v>
      </c>
      <c r="C14" s="1022">
        <f>SUM(E14:AK14)</f>
        <v>11581</v>
      </c>
      <c r="D14" s="1023" t="s">
        <v>380</v>
      </c>
      <c r="E14" s="1024">
        <f>SUM(D16:E16)</f>
        <v>3087</v>
      </c>
      <c r="F14" s="1025"/>
      <c r="G14" s="1024">
        <f>SUM(F16:G16)</f>
        <v>781</v>
      </c>
      <c r="H14" s="1026"/>
      <c r="I14" s="1024">
        <f>SUM(H16:I16)</f>
        <v>945</v>
      </c>
      <c r="J14" s="1026"/>
      <c r="K14" s="1024">
        <f>SUM(J16:K16)</f>
        <v>841</v>
      </c>
      <c r="L14" s="1026"/>
      <c r="M14" s="1024">
        <f>SUM(L16:M16)</f>
        <v>1148</v>
      </c>
      <c r="N14" s="1026"/>
      <c r="O14" s="1024">
        <f>SUM(N16:O16)</f>
        <v>336</v>
      </c>
      <c r="P14" s="1026"/>
      <c r="Q14" s="1024">
        <f>SUM(P16:Q16)</f>
        <v>494</v>
      </c>
      <c r="R14" s="1026"/>
      <c r="S14" s="1024">
        <f>SUM(R16:S16)</f>
        <v>309</v>
      </c>
      <c r="T14" s="1026"/>
      <c r="U14" s="1024">
        <f>SUM(T16:U16)</f>
        <v>317</v>
      </c>
      <c r="V14" s="1026"/>
      <c r="W14" s="1024">
        <f>SUM(V16:W16)</f>
        <v>283</v>
      </c>
      <c r="X14" s="1026"/>
      <c r="Y14" s="1024">
        <f>SUM(X16:Y16)</f>
        <v>444</v>
      </c>
      <c r="Z14" s="1026"/>
      <c r="AA14" s="1024">
        <f>SUM(Z16:AA16)</f>
        <v>195</v>
      </c>
      <c r="AB14" s="1026"/>
      <c r="AC14" s="1024">
        <f>SUM(AB16:AC16)</f>
        <v>1363</v>
      </c>
      <c r="AD14" s="1026"/>
      <c r="AE14" s="1024">
        <f>SUM(AD16:AE16)</f>
        <v>746</v>
      </c>
      <c r="AF14" s="1026"/>
      <c r="AG14" s="1024">
        <f>SUM(AF16:AG16)</f>
        <v>62</v>
      </c>
      <c r="AH14" s="1024">
        <f>SUM(AH16:AH16)</f>
        <v>0</v>
      </c>
      <c r="AI14" s="1024">
        <f>SUM(AH16:AI16)</f>
        <v>111</v>
      </c>
      <c r="AJ14" s="1018"/>
      <c r="AK14" s="1027">
        <f>SUM(AJ16:AK16)</f>
        <v>119</v>
      </c>
    </row>
    <row r="15" spans="1:37">
      <c r="A15" s="1020"/>
      <c r="B15" s="1028"/>
      <c r="C15" s="1029"/>
      <c r="D15" s="1018"/>
      <c r="E15" s="1018"/>
      <c r="F15" s="1018"/>
      <c r="G15" s="1018"/>
      <c r="H15" s="1018"/>
      <c r="I15" s="1018"/>
      <c r="J15" s="1018"/>
      <c r="K15" s="1018"/>
      <c r="L15" s="1018"/>
      <c r="M15" s="1018"/>
      <c r="N15" s="1018"/>
      <c r="O15" s="1018"/>
      <c r="P15" s="1018"/>
      <c r="Q15" s="1018"/>
      <c r="R15" s="1018"/>
      <c r="S15" s="1018"/>
      <c r="T15" s="1018"/>
      <c r="U15" s="1018"/>
      <c r="V15" s="1018"/>
      <c r="W15" s="1018"/>
      <c r="X15" s="1018"/>
      <c r="Y15" s="1018"/>
      <c r="Z15" s="1018"/>
      <c r="AA15" s="1018"/>
      <c r="AB15" s="1018"/>
      <c r="AC15" s="1018"/>
      <c r="AD15" s="1018"/>
      <c r="AE15" s="1018"/>
      <c r="AF15" s="1018"/>
      <c r="AG15" s="1018"/>
      <c r="AH15" s="1018"/>
      <c r="AI15" s="1018"/>
      <c r="AJ15" s="1018"/>
      <c r="AK15" s="1019"/>
    </row>
    <row r="16" spans="1:37" ht="12" customHeight="1">
      <c r="A16" s="1030"/>
      <c r="B16" s="1021" t="s">
        <v>1385</v>
      </c>
      <c r="C16" s="1031"/>
      <c r="D16" s="1024">
        <f t="shared" ref="D16:AK16" si="0">SUM(D18:D38)</f>
        <v>1361</v>
      </c>
      <c r="E16" s="1024">
        <f t="shared" si="0"/>
        <v>1726</v>
      </c>
      <c r="F16" s="1024">
        <f t="shared" si="0"/>
        <v>311</v>
      </c>
      <c r="G16" s="1024">
        <f t="shared" si="0"/>
        <v>470</v>
      </c>
      <c r="H16" s="1024">
        <f t="shared" si="0"/>
        <v>386</v>
      </c>
      <c r="I16" s="1024">
        <f t="shared" si="0"/>
        <v>559</v>
      </c>
      <c r="J16" s="1024">
        <f t="shared" si="0"/>
        <v>375</v>
      </c>
      <c r="K16" s="1024">
        <f t="shared" si="0"/>
        <v>466</v>
      </c>
      <c r="L16" s="1024">
        <f t="shared" si="0"/>
        <v>448</v>
      </c>
      <c r="M16" s="1024">
        <f t="shared" si="0"/>
        <v>700</v>
      </c>
      <c r="N16" s="1024">
        <f t="shared" si="0"/>
        <v>150</v>
      </c>
      <c r="O16" s="1024">
        <f t="shared" si="0"/>
        <v>186</v>
      </c>
      <c r="P16" s="1024">
        <f t="shared" si="0"/>
        <v>210</v>
      </c>
      <c r="Q16" s="1024">
        <f t="shared" si="0"/>
        <v>284</v>
      </c>
      <c r="R16" s="1024">
        <f t="shared" si="0"/>
        <v>127</v>
      </c>
      <c r="S16" s="1024">
        <f t="shared" si="0"/>
        <v>182</v>
      </c>
      <c r="T16" s="1024">
        <f t="shared" si="0"/>
        <v>131</v>
      </c>
      <c r="U16" s="1024">
        <f t="shared" si="0"/>
        <v>186</v>
      </c>
      <c r="V16" s="1024">
        <f t="shared" si="0"/>
        <v>124</v>
      </c>
      <c r="W16" s="1024">
        <f t="shared" si="0"/>
        <v>159</v>
      </c>
      <c r="X16" s="1024">
        <f t="shared" si="0"/>
        <v>174</v>
      </c>
      <c r="Y16" s="1024">
        <f t="shared" si="0"/>
        <v>270</v>
      </c>
      <c r="Z16" s="1024">
        <f t="shared" si="0"/>
        <v>94</v>
      </c>
      <c r="AA16" s="1024">
        <f t="shared" si="0"/>
        <v>101</v>
      </c>
      <c r="AB16" s="1024">
        <f t="shared" si="0"/>
        <v>676</v>
      </c>
      <c r="AC16" s="1024">
        <f t="shared" si="0"/>
        <v>687</v>
      </c>
      <c r="AD16" s="1024">
        <f t="shared" si="0"/>
        <v>350</v>
      </c>
      <c r="AE16" s="1024">
        <f t="shared" si="0"/>
        <v>396</v>
      </c>
      <c r="AF16" s="1024">
        <f t="shared" si="0"/>
        <v>32</v>
      </c>
      <c r="AG16" s="1024">
        <f t="shared" si="0"/>
        <v>30</v>
      </c>
      <c r="AH16" s="1024">
        <f t="shared" si="0"/>
        <v>0</v>
      </c>
      <c r="AI16" s="1024">
        <f t="shared" si="0"/>
        <v>111</v>
      </c>
      <c r="AJ16" s="1024">
        <f t="shared" si="0"/>
        <v>64</v>
      </c>
      <c r="AK16" s="1027">
        <f t="shared" si="0"/>
        <v>55</v>
      </c>
    </row>
    <row r="17" spans="1:37" ht="12" customHeight="1">
      <c r="A17" s="1032"/>
      <c r="B17" s="1033"/>
      <c r="C17" s="1034"/>
      <c r="D17" s="1035" t="s">
        <v>380</v>
      </c>
      <c r="E17" s="1036"/>
      <c r="F17" s="1036"/>
      <c r="G17" s="1036"/>
      <c r="H17" s="1037"/>
      <c r="I17" s="1037"/>
      <c r="J17" s="1037"/>
      <c r="K17" s="1037"/>
      <c r="L17" s="1037"/>
      <c r="M17" s="1037"/>
      <c r="N17" s="1038"/>
      <c r="O17" s="1038"/>
      <c r="P17" s="1038"/>
      <c r="Q17" s="1038"/>
      <c r="R17" s="1038"/>
      <c r="S17" s="1038"/>
      <c r="T17" s="1038"/>
      <c r="U17" s="1038"/>
      <c r="V17" s="1038"/>
      <c r="W17" s="1038"/>
      <c r="X17" s="1038"/>
      <c r="Y17" s="1038"/>
      <c r="Z17" s="1038"/>
      <c r="AA17" s="1038"/>
      <c r="AB17" s="1038"/>
      <c r="AC17" s="1038"/>
      <c r="AD17" s="1038"/>
      <c r="AE17" s="1038"/>
      <c r="AF17" s="1038"/>
      <c r="AG17" s="1038"/>
      <c r="AH17" s="1038"/>
      <c r="AI17" s="1038"/>
      <c r="AJ17" s="1039"/>
      <c r="AK17" s="1040"/>
    </row>
    <row r="18" spans="1:37" ht="12" customHeight="1">
      <c r="A18" s="1041"/>
      <c r="B18" s="1042" t="s">
        <v>87</v>
      </c>
      <c r="C18" s="1043">
        <f t="shared" ref="C18:C37" si="1">SUM(D18:AK18)</f>
        <v>935</v>
      </c>
      <c r="D18" s="1043">
        <v>10</v>
      </c>
      <c r="E18" s="1044">
        <v>17</v>
      </c>
      <c r="F18" s="1044"/>
      <c r="G18" s="1044">
        <v>1</v>
      </c>
      <c r="H18" s="1043">
        <v>309</v>
      </c>
      <c r="I18" s="1043">
        <v>557</v>
      </c>
      <c r="J18" s="1045"/>
      <c r="K18" s="1045"/>
      <c r="L18" s="1045"/>
      <c r="M18" s="1041"/>
      <c r="N18" s="1045"/>
      <c r="O18" s="1045"/>
      <c r="P18" s="1045"/>
      <c r="Q18" s="1045"/>
      <c r="R18" s="1045"/>
      <c r="S18" s="1045"/>
      <c r="T18" s="1045"/>
      <c r="U18" s="1045"/>
      <c r="V18" s="1045"/>
      <c r="W18" s="1045"/>
      <c r="X18" s="1045"/>
      <c r="Y18" s="1045"/>
      <c r="Z18" s="1045"/>
      <c r="AA18" s="1045"/>
      <c r="AB18" s="1043">
        <v>17</v>
      </c>
      <c r="AC18" s="1043">
        <v>17</v>
      </c>
      <c r="AD18" s="1045"/>
      <c r="AE18" s="1043">
        <v>4</v>
      </c>
      <c r="AF18" s="1045"/>
      <c r="AG18" s="1045"/>
      <c r="AH18" s="1045"/>
      <c r="AI18" s="1043">
        <v>1</v>
      </c>
      <c r="AJ18" s="1040"/>
      <c r="AK18" s="1046">
        <v>2</v>
      </c>
    </row>
    <row r="19" spans="1:37" ht="12" customHeight="1">
      <c r="A19" s="1045"/>
      <c r="B19" s="1042" t="s">
        <v>88</v>
      </c>
      <c r="C19" s="1043">
        <f t="shared" si="1"/>
        <v>347</v>
      </c>
      <c r="D19" s="1045"/>
      <c r="E19" s="1044">
        <v>3</v>
      </c>
      <c r="F19" s="1044"/>
      <c r="G19" s="1044"/>
      <c r="H19" s="1045"/>
      <c r="I19" s="1045"/>
      <c r="J19" s="1045"/>
      <c r="K19" s="1045"/>
      <c r="L19" s="1045"/>
      <c r="M19" s="1041"/>
      <c r="N19" s="1043">
        <v>18</v>
      </c>
      <c r="O19" s="1043">
        <v>21</v>
      </c>
      <c r="P19" s="1045"/>
      <c r="Q19" s="1045"/>
      <c r="R19" s="1043">
        <v>118</v>
      </c>
      <c r="S19" s="1043">
        <v>167</v>
      </c>
      <c r="T19" s="1045"/>
      <c r="U19" s="1045"/>
      <c r="V19" s="1045"/>
      <c r="W19" s="1045"/>
      <c r="X19" s="1045"/>
      <c r="Y19" s="1045"/>
      <c r="Z19" s="1045"/>
      <c r="AA19" s="1045"/>
      <c r="AB19" s="1043">
        <v>7</v>
      </c>
      <c r="AC19" s="1043">
        <v>7</v>
      </c>
      <c r="AD19" s="1043">
        <v>2</v>
      </c>
      <c r="AE19" s="1043">
        <v>1</v>
      </c>
      <c r="AF19" s="1045"/>
      <c r="AG19" s="1045"/>
      <c r="AH19" s="1045"/>
      <c r="AI19" s="1043">
        <v>3</v>
      </c>
      <c r="AJ19" s="1040"/>
      <c r="AK19" s="1040"/>
    </row>
    <row r="20" spans="1:37" ht="12" customHeight="1">
      <c r="A20" s="1045"/>
      <c r="B20" s="1042" t="s">
        <v>89</v>
      </c>
      <c r="C20" s="1043">
        <f t="shared" si="1"/>
        <v>22</v>
      </c>
      <c r="D20" s="1043">
        <v>5</v>
      </c>
      <c r="E20" s="1044">
        <v>3</v>
      </c>
      <c r="F20" s="1044"/>
      <c r="G20" s="1044"/>
      <c r="H20" s="1045"/>
      <c r="I20" s="1045"/>
      <c r="J20" s="1045"/>
      <c r="K20" s="1045"/>
      <c r="L20" s="1045"/>
      <c r="M20" s="1043">
        <v>1</v>
      </c>
      <c r="N20" s="1043">
        <v>1</v>
      </c>
      <c r="O20" s="1043">
        <v>1</v>
      </c>
      <c r="P20" s="1045"/>
      <c r="Q20" s="1045"/>
      <c r="R20" s="1043">
        <v>1</v>
      </c>
      <c r="S20" s="1043">
        <v>1</v>
      </c>
      <c r="T20" s="1045"/>
      <c r="U20" s="1045"/>
      <c r="V20" s="1043">
        <v>1</v>
      </c>
      <c r="W20" s="1045"/>
      <c r="X20" s="1045"/>
      <c r="Y20" s="1045"/>
      <c r="Z20" s="1045"/>
      <c r="AA20" s="1045"/>
      <c r="AB20" s="1043">
        <v>1</v>
      </c>
      <c r="AC20" s="1043">
        <v>3</v>
      </c>
      <c r="AD20" s="1045"/>
      <c r="AE20" s="1045"/>
      <c r="AF20" s="1045"/>
      <c r="AG20" s="1045"/>
      <c r="AH20" s="1045"/>
      <c r="AI20" s="1043">
        <v>1</v>
      </c>
      <c r="AJ20" s="1046">
        <v>1</v>
      </c>
      <c r="AK20" s="1046">
        <v>2</v>
      </c>
    </row>
    <row r="21" spans="1:37" ht="12" customHeight="1">
      <c r="A21" s="1045"/>
      <c r="B21" s="1042" t="s">
        <v>91</v>
      </c>
      <c r="C21" s="1043">
        <f t="shared" si="1"/>
        <v>295</v>
      </c>
      <c r="D21" s="1045"/>
      <c r="E21" s="1043">
        <v>4</v>
      </c>
      <c r="F21" s="1045"/>
      <c r="G21" s="1043">
        <v>1</v>
      </c>
      <c r="H21" s="1045"/>
      <c r="I21" s="1045"/>
      <c r="J21" s="1045"/>
      <c r="K21" s="1045"/>
      <c r="L21" s="1045"/>
      <c r="M21" s="1043">
        <v>1</v>
      </c>
      <c r="N21" s="1045"/>
      <c r="O21" s="1045"/>
      <c r="P21" s="1045"/>
      <c r="Q21" s="1045"/>
      <c r="R21" s="1045"/>
      <c r="S21" s="1045"/>
      <c r="T21" s="1045"/>
      <c r="U21" s="1045"/>
      <c r="V21" s="1043">
        <v>121</v>
      </c>
      <c r="W21" s="1043">
        <v>155</v>
      </c>
      <c r="X21" s="1045"/>
      <c r="Y21" s="1045"/>
      <c r="Z21" s="1045"/>
      <c r="AA21" s="1045"/>
      <c r="AB21" s="1043">
        <v>6</v>
      </c>
      <c r="AC21" s="1043">
        <v>5</v>
      </c>
      <c r="AD21" s="1043">
        <v>2</v>
      </c>
      <c r="AE21" s="1045"/>
      <c r="AF21" s="1045"/>
      <c r="AG21" s="1045"/>
      <c r="AH21" s="1045"/>
      <c r="AI21" s="1045"/>
      <c r="AJ21" s="1040"/>
      <c r="AK21" s="1040"/>
    </row>
    <row r="22" spans="1:37" ht="12" customHeight="1">
      <c r="A22" s="1045"/>
      <c r="B22" s="1042" t="s">
        <v>90</v>
      </c>
      <c r="C22" s="1043">
        <f t="shared" si="1"/>
        <v>618</v>
      </c>
      <c r="D22" s="1043">
        <v>14</v>
      </c>
      <c r="E22" s="1044">
        <v>22</v>
      </c>
      <c r="F22" s="1044"/>
      <c r="G22" s="1044"/>
      <c r="H22" s="1045"/>
      <c r="I22" s="1045"/>
      <c r="J22" s="1045"/>
      <c r="K22" s="1045"/>
      <c r="L22" s="1043">
        <v>1</v>
      </c>
      <c r="M22" s="1043">
        <v>2</v>
      </c>
      <c r="N22" s="1043">
        <v>2</v>
      </c>
      <c r="O22" s="1045"/>
      <c r="P22" s="1043">
        <v>201</v>
      </c>
      <c r="Q22" s="1043">
        <v>278</v>
      </c>
      <c r="R22" s="1045"/>
      <c r="S22" s="1043">
        <v>1</v>
      </c>
      <c r="T22" s="1045"/>
      <c r="U22" s="1045"/>
      <c r="V22" s="1045"/>
      <c r="W22" s="1045"/>
      <c r="X22" s="1045"/>
      <c r="Y22" s="1045"/>
      <c r="Z22" s="1045"/>
      <c r="AA22" s="1043">
        <v>3</v>
      </c>
      <c r="AB22" s="1043">
        <v>28</v>
      </c>
      <c r="AC22" s="1043">
        <v>26</v>
      </c>
      <c r="AD22" s="1043">
        <v>12</v>
      </c>
      <c r="AE22" s="1043">
        <v>21</v>
      </c>
      <c r="AF22" s="1045"/>
      <c r="AG22" s="1045"/>
      <c r="AH22" s="1045"/>
      <c r="AI22" s="1043">
        <v>4</v>
      </c>
      <c r="AJ22" s="1046">
        <v>3</v>
      </c>
      <c r="AK22" s="1040"/>
    </row>
    <row r="23" spans="1:37" ht="12" customHeight="1">
      <c r="A23" s="1045"/>
      <c r="B23" s="1042" t="s">
        <v>92</v>
      </c>
      <c r="C23" s="1043">
        <f t="shared" si="1"/>
        <v>25</v>
      </c>
      <c r="D23" s="1043">
        <v>6</v>
      </c>
      <c r="E23" s="1044">
        <v>6</v>
      </c>
      <c r="F23" s="1044"/>
      <c r="G23" s="1044"/>
      <c r="H23" s="1045"/>
      <c r="I23" s="1045"/>
      <c r="J23" s="1045"/>
      <c r="K23" s="1045"/>
      <c r="L23" s="1045"/>
      <c r="M23" s="1045"/>
      <c r="N23" s="1045"/>
      <c r="O23" s="1045"/>
      <c r="P23" s="1045"/>
      <c r="Q23" s="1045"/>
      <c r="R23" s="1045"/>
      <c r="S23" s="1045"/>
      <c r="T23" s="1045"/>
      <c r="U23" s="1045"/>
      <c r="V23" s="1045"/>
      <c r="W23" s="1045"/>
      <c r="X23" s="1045"/>
      <c r="Y23" s="1045"/>
      <c r="Z23" s="1045"/>
      <c r="AA23" s="1045"/>
      <c r="AB23" s="1043">
        <v>7</v>
      </c>
      <c r="AC23" s="1043">
        <v>5</v>
      </c>
      <c r="AD23" s="1045"/>
      <c r="AE23" s="1043">
        <v>1</v>
      </c>
      <c r="AF23" s="1045"/>
      <c r="AG23" s="1045"/>
      <c r="AH23" s="1045"/>
      <c r="AI23" s="1045"/>
      <c r="AJ23" s="1040"/>
      <c r="AK23" s="1040"/>
    </row>
    <row r="24" spans="1:37" ht="12" customHeight="1">
      <c r="A24" s="1045"/>
      <c r="B24" s="1042" t="s">
        <v>93</v>
      </c>
      <c r="C24" s="1043">
        <f t="shared" si="1"/>
        <v>38</v>
      </c>
      <c r="D24" s="1043">
        <v>3</v>
      </c>
      <c r="E24" s="1044">
        <v>2</v>
      </c>
      <c r="F24" s="1044"/>
      <c r="G24" s="1044"/>
      <c r="H24" s="1043">
        <v>24</v>
      </c>
      <c r="I24" s="1045"/>
      <c r="J24" s="1045"/>
      <c r="K24" s="1045"/>
      <c r="L24" s="1045"/>
      <c r="M24" s="1045"/>
      <c r="N24" s="1045"/>
      <c r="O24" s="1045"/>
      <c r="P24" s="1045"/>
      <c r="Q24" s="1045"/>
      <c r="R24" s="1045"/>
      <c r="S24" s="1045"/>
      <c r="T24" s="1045"/>
      <c r="U24" s="1045"/>
      <c r="V24" s="1045"/>
      <c r="W24" s="1045"/>
      <c r="X24" s="1045"/>
      <c r="Y24" s="1045"/>
      <c r="Z24" s="1045"/>
      <c r="AA24" s="1045"/>
      <c r="AB24" s="1043">
        <v>5</v>
      </c>
      <c r="AC24" s="1043">
        <v>4</v>
      </c>
      <c r="AD24" s="1045"/>
      <c r="AE24" s="1045"/>
      <c r="AF24" s="1045"/>
      <c r="AG24" s="1045"/>
      <c r="AH24" s="1045"/>
      <c r="AI24" s="1045"/>
      <c r="AJ24" s="1040"/>
      <c r="AK24" s="1040"/>
    </row>
    <row r="25" spans="1:37" ht="12" customHeight="1">
      <c r="A25" s="1045"/>
      <c r="B25" s="1042" t="s">
        <v>94</v>
      </c>
      <c r="C25" s="1043">
        <f t="shared" si="1"/>
        <v>247</v>
      </c>
      <c r="D25" s="1043">
        <v>6</v>
      </c>
      <c r="E25" s="1044">
        <v>8</v>
      </c>
      <c r="F25" s="1044"/>
      <c r="G25" s="1044"/>
      <c r="H25" s="1045"/>
      <c r="I25" s="1045"/>
      <c r="J25" s="1045"/>
      <c r="K25" s="1045"/>
      <c r="L25" s="1045"/>
      <c r="M25" s="1045"/>
      <c r="N25" s="1043">
        <v>95</v>
      </c>
      <c r="O25" s="1043">
        <v>116</v>
      </c>
      <c r="P25" s="1045"/>
      <c r="Q25" s="1045"/>
      <c r="R25" s="1043">
        <v>1</v>
      </c>
      <c r="S25" s="1043">
        <v>4</v>
      </c>
      <c r="T25" s="1045"/>
      <c r="U25" s="1045"/>
      <c r="V25" s="1045"/>
      <c r="W25" s="1045"/>
      <c r="X25" s="1045"/>
      <c r="Y25" s="1045"/>
      <c r="Z25" s="1045"/>
      <c r="AA25" s="1045"/>
      <c r="AB25" s="1043">
        <v>4</v>
      </c>
      <c r="AC25" s="1043">
        <v>10</v>
      </c>
      <c r="AD25" s="1045"/>
      <c r="AE25" s="1043">
        <v>1</v>
      </c>
      <c r="AF25" s="1045"/>
      <c r="AG25" s="1045"/>
      <c r="AH25" s="1045"/>
      <c r="AI25" s="1043">
        <v>2</v>
      </c>
      <c r="AJ25" s="1040"/>
      <c r="AK25" s="1040"/>
    </row>
    <row r="26" spans="1:37" ht="12" customHeight="1">
      <c r="A26" s="1045"/>
      <c r="B26" s="1042" t="s">
        <v>95</v>
      </c>
      <c r="C26" s="1043">
        <f t="shared" si="1"/>
        <v>102</v>
      </c>
      <c r="D26" s="1043">
        <v>1</v>
      </c>
      <c r="E26" s="1044">
        <v>6</v>
      </c>
      <c r="F26" s="1044"/>
      <c r="G26" s="1044"/>
      <c r="H26" s="1045"/>
      <c r="I26" s="1045"/>
      <c r="J26" s="1045"/>
      <c r="K26" s="1045"/>
      <c r="L26" s="1045"/>
      <c r="M26" s="1045"/>
      <c r="N26" s="1043">
        <v>27</v>
      </c>
      <c r="O26" s="1043">
        <v>44</v>
      </c>
      <c r="P26" s="1045"/>
      <c r="Q26" s="1045"/>
      <c r="R26" s="1043">
        <v>5</v>
      </c>
      <c r="S26" s="1043">
        <v>9</v>
      </c>
      <c r="T26" s="1045"/>
      <c r="U26" s="1045"/>
      <c r="V26" s="1043">
        <v>1</v>
      </c>
      <c r="W26" s="1045"/>
      <c r="X26" s="1045"/>
      <c r="Y26" s="1045"/>
      <c r="Z26" s="1045"/>
      <c r="AA26" s="1045"/>
      <c r="AB26" s="1043">
        <v>2</v>
      </c>
      <c r="AC26" s="1043">
        <v>3</v>
      </c>
      <c r="AD26" s="1045"/>
      <c r="AE26" s="1043">
        <v>1</v>
      </c>
      <c r="AF26" s="1045"/>
      <c r="AG26" s="1045"/>
      <c r="AH26" s="1045"/>
      <c r="AI26" s="1043">
        <v>3</v>
      </c>
      <c r="AJ26" s="1040"/>
      <c r="AK26" s="1040"/>
    </row>
    <row r="27" spans="1:37" ht="12" customHeight="1">
      <c r="A27" s="1045"/>
      <c r="B27" s="1042" t="s">
        <v>96</v>
      </c>
      <c r="C27" s="1043">
        <f t="shared" si="1"/>
        <v>74</v>
      </c>
      <c r="D27" s="1043">
        <v>4</v>
      </c>
      <c r="E27" s="1044">
        <v>5</v>
      </c>
      <c r="F27" s="1044"/>
      <c r="G27" s="1044"/>
      <c r="H27" s="1045"/>
      <c r="I27" s="1045"/>
      <c r="J27" s="1045"/>
      <c r="K27" s="1045"/>
      <c r="L27" s="1045"/>
      <c r="M27" s="1045"/>
      <c r="N27" s="1045"/>
      <c r="O27" s="1043">
        <v>1</v>
      </c>
      <c r="P27" s="1045"/>
      <c r="Q27" s="1045"/>
      <c r="R27" s="1045"/>
      <c r="S27" s="1045"/>
      <c r="T27" s="1045"/>
      <c r="U27" s="1045"/>
      <c r="V27" s="1045"/>
      <c r="W27" s="1045"/>
      <c r="X27" s="1045"/>
      <c r="Y27" s="1045"/>
      <c r="Z27" s="1045"/>
      <c r="AA27" s="1045"/>
      <c r="AB27" s="1043">
        <v>3</v>
      </c>
      <c r="AC27" s="1045"/>
      <c r="AD27" s="1045"/>
      <c r="AE27" s="1043">
        <v>1</v>
      </c>
      <c r="AF27" s="1043">
        <v>32</v>
      </c>
      <c r="AG27" s="1043">
        <v>28</v>
      </c>
      <c r="AH27" s="1045"/>
      <c r="AI27" s="1045"/>
      <c r="AJ27" s="1040"/>
      <c r="AK27" s="1040"/>
    </row>
    <row r="28" spans="1:37" ht="12" customHeight="1">
      <c r="A28" s="1045"/>
      <c r="B28" s="1042" t="s">
        <v>97</v>
      </c>
      <c r="C28" s="1043">
        <f t="shared" si="1"/>
        <v>283</v>
      </c>
      <c r="D28" s="1043">
        <v>4</v>
      </c>
      <c r="E28" s="1044">
        <v>8</v>
      </c>
      <c r="F28" s="1044"/>
      <c r="G28" s="1044"/>
      <c r="H28" s="1045"/>
      <c r="I28" s="1045"/>
      <c r="J28" s="1045"/>
      <c r="K28" s="1045"/>
      <c r="L28" s="1043">
        <v>102</v>
      </c>
      <c r="M28" s="1043">
        <v>126</v>
      </c>
      <c r="N28" s="1045"/>
      <c r="O28" s="1045"/>
      <c r="P28" s="1045"/>
      <c r="Q28" s="1045"/>
      <c r="R28" s="1043">
        <v>1</v>
      </c>
      <c r="S28" s="1045"/>
      <c r="T28" s="1045"/>
      <c r="U28" s="1045"/>
      <c r="V28" s="1043">
        <v>1</v>
      </c>
      <c r="W28" s="1045"/>
      <c r="X28" s="1043">
        <v>1</v>
      </c>
      <c r="Y28" s="1043">
        <v>14</v>
      </c>
      <c r="Z28" s="1045"/>
      <c r="AA28" s="1045"/>
      <c r="AB28" s="1043">
        <v>10</v>
      </c>
      <c r="AC28" s="1043">
        <v>10</v>
      </c>
      <c r="AD28" s="1043">
        <v>1</v>
      </c>
      <c r="AE28" s="1043">
        <v>3</v>
      </c>
      <c r="AF28" s="1045"/>
      <c r="AG28" s="1045"/>
      <c r="AH28" s="1045"/>
      <c r="AI28" s="1045"/>
      <c r="AJ28" s="1040"/>
      <c r="AK28" s="1046">
        <v>2</v>
      </c>
    </row>
    <row r="29" spans="1:37" ht="12" customHeight="1">
      <c r="A29" s="1045"/>
      <c r="B29" s="1042" t="s">
        <v>98</v>
      </c>
      <c r="C29" s="1043">
        <f t="shared" si="1"/>
        <v>455</v>
      </c>
      <c r="D29" s="1043">
        <v>2</v>
      </c>
      <c r="E29" s="1044">
        <v>5</v>
      </c>
      <c r="F29" s="1044"/>
      <c r="G29" s="1044"/>
      <c r="H29" s="1045"/>
      <c r="I29" s="1045"/>
      <c r="J29" s="1045"/>
      <c r="K29" s="1045"/>
      <c r="L29" s="1043">
        <v>1</v>
      </c>
      <c r="M29" s="1043">
        <v>2</v>
      </c>
      <c r="N29" s="1045"/>
      <c r="O29" s="1045"/>
      <c r="P29" s="1045"/>
      <c r="Q29" s="1045"/>
      <c r="R29" s="1045"/>
      <c r="S29" s="1045"/>
      <c r="T29" s="1045"/>
      <c r="U29" s="1045"/>
      <c r="V29" s="1045"/>
      <c r="W29" s="1043">
        <v>1</v>
      </c>
      <c r="X29" s="1043">
        <v>165</v>
      </c>
      <c r="Y29" s="1043">
        <v>252</v>
      </c>
      <c r="Z29" s="1045"/>
      <c r="AA29" s="1045"/>
      <c r="AB29" s="1043">
        <v>6</v>
      </c>
      <c r="AC29" s="1043">
        <v>8</v>
      </c>
      <c r="AD29" s="1043">
        <v>1</v>
      </c>
      <c r="AE29" s="1043">
        <v>11</v>
      </c>
      <c r="AF29" s="1045"/>
      <c r="AG29" s="1045"/>
      <c r="AH29" s="1045"/>
      <c r="AI29" s="1045"/>
      <c r="AJ29" s="1046">
        <v>1</v>
      </c>
      <c r="AK29" s="1040"/>
    </row>
    <row r="30" spans="1:37" ht="12" customHeight="1">
      <c r="A30" s="1045"/>
      <c r="B30" s="1042" t="s">
        <v>162</v>
      </c>
      <c r="C30" s="1043">
        <f t="shared" si="1"/>
        <v>1336</v>
      </c>
      <c r="D30" s="1043">
        <v>44</v>
      </c>
      <c r="E30" s="1043">
        <v>58</v>
      </c>
      <c r="F30" s="1043">
        <v>310</v>
      </c>
      <c r="G30" s="1043">
        <v>463</v>
      </c>
      <c r="H30" s="1043">
        <v>2</v>
      </c>
      <c r="I30" s="1045"/>
      <c r="J30" s="1045"/>
      <c r="K30" s="1045"/>
      <c r="L30" s="1043">
        <v>1</v>
      </c>
      <c r="M30" s="1043">
        <v>12</v>
      </c>
      <c r="N30" s="1043">
        <v>1</v>
      </c>
      <c r="O30" s="1045"/>
      <c r="P30" s="1045"/>
      <c r="Q30" s="1045"/>
      <c r="R30" s="1045"/>
      <c r="S30" s="1045"/>
      <c r="T30" s="1043">
        <v>119</v>
      </c>
      <c r="U30" s="1043">
        <v>172</v>
      </c>
      <c r="V30" s="1045"/>
      <c r="W30" s="1045"/>
      <c r="X30" s="1043">
        <v>2</v>
      </c>
      <c r="Y30" s="1043">
        <v>2</v>
      </c>
      <c r="Z30" s="1043">
        <v>1</v>
      </c>
      <c r="AA30" s="1045"/>
      <c r="AB30" s="1043">
        <v>45</v>
      </c>
      <c r="AC30" s="1043">
        <v>47</v>
      </c>
      <c r="AD30" s="1043">
        <v>15</v>
      </c>
      <c r="AE30" s="1043">
        <v>37</v>
      </c>
      <c r="AF30" s="1045"/>
      <c r="AG30" s="1045"/>
      <c r="AH30" s="1045"/>
      <c r="AI30" s="1043">
        <v>5</v>
      </c>
      <c r="AJ30" s="1040"/>
      <c r="AK30" s="1040"/>
    </row>
    <row r="31" spans="1:37" ht="12" customHeight="1">
      <c r="A31" s="1045"/>
      <c r="B31" s="1042" t="s">
        <v>63</v>
      </c>
      <c r="C31" s="1043">
        <f t="shared" si="1"/>
        <v>330</v>
      </c>
      <c r="D31" s="1043">
        <v>10</v>
      </c>
      <c r="E31" s="1044">
        <v>26</v>
      </c>
      <c r="F31" s="1044"/>
      <c r="G31" s="1044"/>
      <c r="H31" s="1044"/>
      <c r="I31" s="1044"/>
      <c r="J31" s="1045"/>
      <c r="K31" s="1045"/>
      <c r="L31" s="1045"/>
      <c r="M31" s="1045"/>
      <c r="N31" s="1043">
        <v>2</v>
      </c>
      <c r="O31" s="1045"/>
      <c r="P31" s="1045"/>
      <c r="Q31" s="1045"/>
      <c r="R31" s="1043">
        <v>1</v>
      </c>
      <c r="S31" s="1045"/>
      <c r="T31" s="1043">
        <v>10</v>
      </c>
      <c r="U31" s="1043">
        <v>13</v>
      </c>
      <c r="V31" s="1045"/>
      <c r="W31" s="1045"/>
      <c r="X31" s="1043">
        <v>1</v>
      </c>
      <c r="Y31" s="1045"/>
      <c r="Z31" s="1043">
        <v>88</v>
      </c>
      <c r="AA31" s="1043">
        <v>94</v>
      </c>
      <c r="AB31" s="1043">
        <v>21</v>
      </c>
      <c r="AC31" s="1043">
        <v>48</v>
      </c>
      <c r="AD31" s="1045"/>
      <c r="AE31" s="1043">
        <v>12</v>
      </c>
      <c r="AF31" s="1045"/>
      <c r="AG31" s="1045"/>
      <c r="AH31" s="1045"/>
      <c r="AI31" s="1043">
        <v>4</v>
      </c>
      <c r="AJ31" s="1040"/>
      <c r="AK31" s="1040"/>
    </row>
    <row r="32" spans="1:37" ht="12" customHeight="1">
      <c r="A32" s="1041"/>
      <c r="B32" s="1042" t="s">
        <v>101</v>
      </c>
      <c r="C32" s="1043">
        <f t="shared" si="1"/>
        <v>24</v>
      </c>
      <c r="D32" s="1043">
        <v>1</v>
      </c>
      <c r="E32" s="1043">
        <v>3</v>
      </c>
      <c r="F32" s="1045"/>
      <c r="G32" s="1045"/>
      <c r="H32" s="1045"/>
      <c r="I32" s="1045"/>
      <c r="J32" s="1045"/>
      <c r="K32" s="1045"/>
      <c r="L32" s="1041"/>
      <c r="M32" s="1041"/>
      <c r="N32" s="1045"/>
      <c r="O32" s="1043">
        <v>1</v>
      </c>
      <c r="P32" s="1043">
        <v>3</v>
      </c>
      <c r="Q32" s="1043">
        <v>3</v>
      </c>
      <c r="R32" s="1045"/>
      <c r="S32" s="1045"/>
      <c r="T32" s="1045"/>
      <c r="U32" s="1045"/>
      <c r="V32" s="1045"/>
      <c r="W32" s="1045"/>
      <c r="X32" s="1045"/>
      <c r="Y32" s="1045"/>
      <c r="Z32" s="1045"/>
      <c r="AA32" s="1045"/>
      <c r="AB32" s="1043">
        <v>6</v>
      </c>
      <c r="AC32" s="1043">
        <v>3</v>
      </c>
      <c r="AD32" s="1045"/>
      <c r="AE32" s="1043">
        <v>3</v>
      </c>
      <c r="AF32" s="1045"/>
      <c r="AG32" s="1045"/>
      <c r="AH32" s="1045"/>
      <c r="AI32" s="1043">
        <v>1</v>
      </c>
      <c r="AJ32" s="1040"/>
      <c r="AK32" s="1040"/>
    </row>
    <row r="33" spans="1:37" ht="12" customHeight="1">
      <c r="A33" s="1045"/>
      <c r="B33" s="1042" t="s">
        <v>163</v>
      </c>
      <c r="C33" s="1043">
        <f t="shared" si="1"/>
        <v>118</v>
      </c>
      <c r="D33" s="1043">
        <v>4</v>
      </c>
      <c r="E33" s="1043">
        <v>8</v>
      </c>
      <c r="F33" s="1045"/>
      <c r="G33" s="1045"/>
      <c r="H33" s="1045"/>
      <c r="I33" s="1045"/>
      <c r="J33" s="1045"/>
      <c r="K33" s="1045"/>
      <c r="L33" s="1045"/>
      <c r="M33" s="1043">
        <v>3</v>
      </c>
      <c r="N33" s="1043">
        <v>3</v>
      </c>
      <c r="O33" s="1043">
        <v>1</v>
      </c>
      <c r="P33" s="1045"/>
      <c r="Q33" s="1045"/>
      <c r="R33" s="1045"/>
      <c r="S33" s="1045"/>
      <c r="T33" s="1045"/>
      <c r="U33" s="1045"/>
      <c r="V33" s="1045"/>
      <c r="W33" s="1045"/>
      <c r="X33" s="1045"/>
      <c r="Y33" s="1045"/>
      <c r="Z33" s="1045"/>
      <c r="AA33" s="1045"/>
      <c r="AB33" s="1043">
        <v>40</v>
      </c>
      <c r="AC33" s="1043">
        <v>38</v>
      </c>
      <c r="AD33" s="1043">
        <v>5</v>
      </c>
      <c r="AE33" s="1043">
        <v>8</v>
      </c>
      <c r="AF33" s="1045"/>
      <c r="AG33" s="1043">
        <v>1</v>
      </c>
      <c r="AH33" s="1045"/>
      <c r="AI33" s="1043">
        <v>6</v>
      </c>
      <c r="AJ33" s="1046">
        <v>1</v>
      </c>
      <c r="AK33" s="1040"/>
    </row>
    <row r="34" spans="1:37" ht="12" customHeight="1">
      <c r="A34" s="1045"/>
      <c r="B34" s="1042" t="s">
        <v>56</v>
      </c>
      <c r="C34" s="1043">
        <f t="shared" si="1"/>
        <v>1106</v>
      </c>
      <c r="D34" s="1043">
        <v>8</v>
      </c>
      <c r="E34" s="1043">
        <v>17</v>
      </c>
      <c r="F34" s="1045"/>
      <c r="G34" s="1045"/>
      <c r="H34" s="1043">
        <v>45</v>
      </c>
      <c r="I34" s="1045"/>
      <c r="J34" s="1043">
        <v>375</v>
      </c>
      <c r="K34" s="1043">
        <v>466</v>
      </c>
      <c r="L34" s="1043">
        <v>43</v>
      </c>
      <c r="M34" s="1043">
        <v>6</v>
      </c>
      <c r="N34" s="1043">
        <v>1</v>
      </c>
      <c r="O34" s="1045"/>
      <c r="P34" s="1043">
        <v>1</v>
      </c>
      <c r="Q34" s="1045"/>
      <c r="R34" s="1045"/>
      <c r="S34" s="1045"/>
      <c r="T34" s="1045"/>
      <c r="U34" s="1045"/>
      <c r="V34" s="1045"/>
      <c r="W34" s="1045"/>
      <c r="X34" s="1045"/>
      <c r="Y34" s="1045"/>
      <c r="Z34" s="1045"/>
      <c r="AA34" s="1045"/>
      <c r="AB34" s="1043">
        <v>16</v>
      </c>
      <c r="AC34" s="1043">
        <v>24</v>
      </c>
      <c r="AD34" s="1043">
        <v>3</v>
      </c>
      <c r="AE34" s="1043">
        <v>5</v>
      </c>
      <c r="AF34" s="1045"/>
      <c r="AG34" s="1045"/>
      <c r="AH34" s="1045"/>
      <c r="AI34" s="1043">
        <v>3</v>
      </c>
      <c r="AJ34" s="1046">
        <v>54</v>
      </c>
      <c r="AK34" s="1046">
        <v>39</v>
      </c>
    </row>
    <row r="35" spans="1:37" ht="12" customHeight="1">
      <c r="A35" s="1045"/>
      <c r="B35" s="1042" t="s">
        <v>102</v>
      </c>
      <c r="C35" s="1043">
        <f t="shared" si="1"/>
        <v>4907</v>
      </c>
      <c r="D35" s="1043">
        <v>1207</v>
      </c>
      <c r="E35" s="1043">
        <v>1420</v>
      </c>
      <c r="F35" s="1043">
        <v>1</v>
      </c>
      <c r="G35" s="1043">
        <v>4</v>
      </c>
      <c r="H35" s="1043">
        <v>5</v>
      </c>
      <c r="I35" s="1043">
        <v>2</v>
      </c>
      <c r="J35" s="1045"/>
      <c r="K35" s="1045"/>
      <c r="L35" s="1043">
        <v>299</v>
      </c>
      <c r="M35" s="1043">
        <v>547</v>
      </c>
      <c r="N35" s="1045"/>
      <c r="O35" s="1045"/>
      <c r="P35" s="1043">
        <v>4</v>
      </c>
      <c r="Q35" s="1043">
        <v>3</v>
      </c>
      <c r="R35" s="1045"/>
      <c r="S35" s="1045"/>
      <c r="T35" s="1043">
        <v>2</v>
      </c>
      <c r="U35" s="1043">
        <v>1</v>
      </c>
      <c r="V35" s="1045"/>
      <c r="W35" s="1043">
        <v>2</v>
      </c>
      <c r="X35" s="1043">
        <v>5</v>
      </c>
      <c r="Y35" s="1043">
        <v>2</v>
      </c>
      <c r="Z35" s="1043">
        <v>5</v>
      </c>
      <c r="AA35" s="1043">
        <v>3</v>
      </c>
      <c r="AB35" s="1043">
        <v>408</v>
      </c>
      <c r="AC35" s="1043">
        <v>393</v>
      </c>
      <c r="AD35" s="1043">
        <v>270</v>
      </c>
      <c r="AE35" s="1043">
        <v>254</v>
      </c>
      <c r="AF35" s="1045"/>
      <c r="AG35" s="1043">
        <v>1</v>
      </c>
      <c r="AH35" s="1045"/>
      <c r="AI35" s="1043">
        <v>64</v>
      </c>
      <c r="AJ35" s="1046">
        <v>1</v>
      </c>
      <c r="AK35" s="1046">
        <v>4</v>
      </c>
    </row>
    <row r="36" spans="1:37" ht="12" customHeight="1">
      <c r="A36" s="1045"/>
      <c r="B36" s="1042" t="s">
        <v>57</v>
      </c>
      <c r="C36" s="1043">
        <f t="shared" si="1"/>
        <v>90</v>
      </c>
      <c r="D36" s="1043">
        <v>12</v>
      </c>
      <c r="E36" s="1043">
        <v>24</v>
      </c>
      <c r="F36" s="1045"/>
      <c r="G36" s="1043">
        <v>1</v>
      </c>
      <c r="H36" s="1045"/>
      <c r="I36" s="1045"/>
      <c r="J36" s="1045"/>
      <c r="K36" s="1045"/>
      <c r="L36" s="1043">
        <v>1</v>
      </c>
      <c r="M36" s="1045"/>
      <c r="N36" s="1045"/>
      <c r="O36" s="1043">
        <v>1</v>
      </c>
      <c r="P36" s="1045"/>
      <c r="Q36" s="1045"/>
      <c r="R36" s="1045"/>
      <c r="S36" s="1045"/>
      <c r="T36" s="1045"/>
      <c r="U36" s="1045"/>
      <c r="V36" s="1045"/>
      <c r="W36" s="1045"/>
      <c r="X36" s="1045"/>
      <c r="Y36" s="1045"/>
      <c r="Z36" s="1045"/>
      <c r="AA36" s="1045"/>
      <c r="AB36" s="1043">
        <v>12</v>
      </c>
      <c r="AC36" s="1043">
        <v>17</v>
      </c>
      <c r="AD36" s="1043">
        <v>1</v>
      </c>
      <c r="AE36" s="1043">
        <v>4</v>
      </c>
      <c r="AF36" s="1045"/>
      <c r="AG36" s="1045"/>
      <c r="AH36" s="1045"/>
      <c r="AI36" s="1043">
        <v>8</v>
      </c>
      <c r="AJ36" s="1046">
        <v>3</v>
      </c>
      <c r="AK36" s="1046">
        <v>6</v>
      </c>
    </row>
    <row r="37" spans="1:37" ht="12" customHeight="1">
      <c r="A37" s="1045"/>
      <c r="B37" s="1042" t="s">
        <v>103</v>
      </c>
      <c r="C37" s="1043">
        <f t="shared" si="1"/>
        <v>229</v>
      </c>
      <c r="D37" s="1043">
        <v>20</v>
      </c>
      <c r="E37" s="1043">
        <v>81</v>
      </c>
      <c r="F37" s="1045"/>
      <c r="G37" s="1045"/>
      <c r="H37" s="1043">
        <v>1</v>
      </c>
      <c r="I37" s="1045"/>
      <c r="J37" s="1045"/>
      <c r="K37" s="1045"/>
      <c r="L37" s="1045"/>
      <c r="M37" s="1045"/>
      <c r="N37" s="1045"/>
      <c r="O37" s="1045"/>
      <c r="P37" s="1043">
        <v>1</v>
      </c>
      <c r="Q37" s="1045"/>
      <c r="R37" s="1045"/>
      <c r="S37" s="1045"/>
      <c r="T37" s="1045"/>
      <c r="U37" s="1045"/>
      <c r="V37" s="1045"/>
      <c r="W37" s="1043">
        <v>1</v>
      </c>
      <c r="X37" s="1045"/>
      <c r="Y37" s="1045"/>
      <c r="Z37" s="1045"/>
      <c r="AA37" s="1043">
        <v>1</v>
      </c>
      <c r="AB37" s="1043">
        <v>32</v>
      </c>
      <c r="AC37" s="1043">
        <v>19</v>
      </c>
      <c r="AD37" s="1043">
        <v>38</v>
      </c>
      <c r="AE37" s="1043">
        <v>29</v>
      </c>
      <c r="AF37" s="1045"/>
      <c r="AG37" s="1045"/>
      <c r="AH37" s="1045"/>
      <c r="AI37" s="1043">
        <v>6</v>
      </c>
      <c r="AJ37" s="1040"/>
      <c r="AK37" s="1040"/>
    </row>
    <row r="38" spans="1:37" ht="12" customHeight="1">
      <c r="A38" s="1045"/>
      <c r="B38" s="1042" t="s">
        <v>127</v>
      </c>
      <c r="C38" s="1045"/>
      <c r="D38" s="1045"/>
      <c r="E38" s="1045"/>
      <c r="F38" s="1045"/>
      <c r="G38" s="1045"/>
      <c r="H38" s="1045"/>
      <c r="I38" s="1045"/>
      <c r="J38" s="1045"/>
      <c r="K38" s="1045"/>
      <c r="L38" s="1045"/>
      <c r="M38" s="1045"/>
      <c r="N38" s="1045"/>
      <c r="O38" s="1045"/>
      <c r="P38" s="1045"/>
      <c r="Q38" s="1045"/>
      <c r="R38" s="1045"/>
      <c r="S38" s="1045"/>
      <c r="T38" s="1045"/>
      <c r="U38" s="1045"/>
      <c r="V38" s="1045"/>
      <c r="W38" s="1045"/>
      <c r="X38" s="1045"/>
      <c r="Y38" s="1045"/>
      <c r="Z38" s="1045"/>
      <c r="AA38" s="1045"/>
      <c r="AB38" s="1045"/>
      <c r="AC38" s="1045"/>
      <c r="AD38" s="1045"/>
      <c r="AE38" s="1045"/>
      <c r="AF38" s="1045"/>
      <c r="AG38" s="1045"/>
      <c r="AH38" s="1045"/>
      <c r="AI38" s="1045"/>
      <c r="AJ38" s="1040"/>
      <c r="AK38" s="1040"/>
    </row>
    <row r="39" spans="1:37" ht="2.1" customHeight="1">
      <c r="A39" s="1038"/>
      <c r="B39" s="1038"/>
      <c r="C39" s="1038"/>
      <c r="D39" s="1038"/>
      <c r="E39" s="1038"/>
      <c r="F39" s="1038"/>
      <c r="G39" s="1038"/>
      <c r="H39" s="1038"/>
      <c r="I39" s="1038"/>
      <c r="J39" s="1038"/>
      <c r="K39" s="1038"/>
      <c r="L39" s="1038"/>
      <c r="M39" s="1038"/>
      <c r="N39" s="1038"/>
      <c r="O39" s="1038"/>
      <c r="P39" s="1038"/>
      <c r="Q39" s="1038"/>
      <c r="R39" s="1038"/>
      <c r="S39" s="1038"/>
      <c r="T39" s="1038"/>
      <c r="U39" s="1038"/>
      <c r="V39" s="1038"/>
      <c r="W39" s="1038"/>
      <c r="X39" s="1038"/>
      <c r="Y39" s="1038"/>
      <c r="Z39" s="1038"/>
      <c r="AA39" s="1038"/>
      <c r="AB39" s="1038"/>
      <c r="AC39" s="1038"/>
      <c r="AD39" s="1038"/>
      <c r="AE39" s="1038"/>
      <c r="AF39" s="1038"/>
      <c r="AG39" s="1038"/>
      <c r="AH39" s="1038"/>
      <c r="AI39" s="1038"/>
      <c r="AJ39" s="1038"/>
      <c r="AK39" s="1038"/>
    </row>
    <row r="40" spans="1:37">
      <c r="A40" s="1047"/>
      <c r="B40" s="1038"/>
      <c r="C40" s="1047"/>
      <c r="D40" s="1047"/>
      <c r="E40" s="1047"/>
      <c r="F40" s="1047"/>
      <c r="G40" s="1047"/>
      <c r="H40" s="1047"/>
      <c r="I40" s="1047"/>
      <c r="J40" s="1047"/>
      <c r="K40" s="1047"/>
      <c r="L40" s="1047"/>
      <c r="M40" s="1047"/>
      <c r="N40" s="1038"/>
      <c r="AH40" s="993" t="s">
        <v>366</v>
      </c>
      <c r="AJ40" s="993"/>
    </row>
    <row r="41" spans="1:37">
      <c r="A41" s="1047"/>
      <c r="B41" s="1047"/>
      <c r="C41" s="1047"/>
      <c r="D41" s="1047"/>
      <c r="E41" s="1047"/>
      <c r="F41" s="1047"/>
      <c r="G41" s="1047"/>
      <c r="H41" s="1047"/>
      <c r="I41" s="1047"/>
      <c r="J41" s="1047"/>
      <c r="K41" s="1047"/>
      <c r="L41" s="1047"/>
      <c r="M41" s="1047"/>
      <c r="N41" s="1038"/>
    </row>
    <row r="42" spans="1:37">
      <c r="A42" s="1047"/>
      <c r="B42" s="1047"/>
      <c r="C42" s="1047"/>
      <c r="D42" s="1047"/>
      <c r="E42" s="1047"/>
      <c r="F42" s="1047"/>
      <c r="G42" s="1047"/>
      <c r="H42" s="1047"/>
      <c r="I42" s="1047"/>
      <c r="J42" s="1047"/>
      <c r="K42" s="1047"/>
      <c r="L42" s="1047"/>
      <c r="M42" s="1047"/>
      <c r="N42" s="1038"/>
    </row>
    <row r="43" spans="1:37">
      <c r="A43" s="1047"/>
      <c r="B43" s="1047"/>
      <c r="C43" s="1047"/>
      <c r="D43" s="1047"/>
      <c r="E43" s="1047"/>
      <c r="F43" s="1047"/>
      <c r="G43" s="1047"/>
      <c r="H43" s="1047"/>
      <c r="I43" s="1047"/>
      <c r="J43" s="1047"/>
      <c r="K43" s="1047"/>
      <c r="L43" s="1047"/>
      <c r="M43" s="1047"/>
      <c r="N43" s="1038"/>
    </row>
    <row r="44" spans="1:37">
      <c r="A44" s="1047"/>
      <c r="B44" s="1047"/>
      <c r="C44" s="1047"/>
      <c r="D44" s="1047"/>
      <c r="E44" s="1047"/>
      <c r="F44" s="1047"/>
      <c r="G44" s="1047"/>
      <c r="H44" s="1047"/>
      <c r="I44" s="1047"/>
      <c r="J44" s="1047"/>
      <c r="K44" s="1047"/>
      <c r="L44" s="1047"/>
      <c r="M44" s="1047"/>
      <c r="N44" s="1038"/>
    </row>
    <row r="45" spans="1:37">
      <c r="A45" s="1047"/>
      <c r="B45" s="1047"/>
      <c r="C45" s="1047"/>
      <c r="D45" s="1047"/>
      <c r="E45" s="1047"/>
      <c r="F45" s="1047"/>
      <c r="G45" s="1047"/>
      <c r="H45" s="1047"/>
      <c r="I45" s="1047"/>
      <c r="J45" s="1047"/>
      <c r="K45" s="1047"/>
      <c r="L45" s="1047"/>
      <c r="M45" s="1047"/>
      <c r="N45" s="1038"/>
    </row>
    <row r="46" spans="1:37">
      <c r="A46" s="1047"/>
      <c r="B46" s="1047"/>
      <c r="C46" s="1047"/>
      <c r="D46" s="1047"/>
      <c r="E46" s="1047"/>
      <c r="F46" s="1047"/>
      <c r="G46" s="1047"/>
      <c r="H46" s="1047"/>
      <c r="I46" s="1047"/>
      <c r="J46" s="1047"/>
      <c r="K46" s="1047"/>
      <c r="L46" s="1047"/>
      <c r="M46" s="1047"/>
      <c r="N46" s="1038"/>
    </row>
    <row r="47" spans="1:37">
      <c r="A47" s="1047"/>
      <c r="B47" s="1047"/>
      <c r="C47" s="1047"/>
      <c r="D47" s="1047"/>
      <c r="E47" s="1047"/>
      <c r="F47" s="1047"/>
      <c r="G47" s="1047"/>
      <c r="H47" s="1047"/>
      <c r="I47" s="1047"/>
      <c r="J47" s="1047"/>
      <c r="K47" s="1047"/>
      <c r="L47" s="1047"/>
      <c r="M47" s="1047"/>
      <c r="N47" s="1038"/>
    </row>
    <row r="48" spans="1:37">
      <c r="A48" s="1038"/>
      <c r="B48" s="1038"/>
      <c r="C48" s="1038"/>
      <c r="D48" s="1038"/>
      <c r="E48" s="1038"/>
      <c r="F48" s="1038"/>
      <c r="G48" s="1038"/>
      <c r="H48" s="1038"/>
      <c r="I48" s="1038"/>
      <c r="J48" s="1038"/>
      <c r="K48" s="1038"/>
      <c r="L48" s="1038"/>
      <c r="M48" s="1038"/>
    </row>
  </sheetData>
  <sheetProtection password="CA55" sheet="1" objects="1" scenarios="1"/>
  <phoneticPr fontId="9" type="noConversion"/>
  <pageMargins left="0.70866141732283472" right="0.75" top="1.1023622047244095" bottom="0.19685039370078741" header="0" footer="0"/>
  <pageSetup scale="85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IV172"/>
  <sheetViews>
    <sheetView showGridLines="0" workbookViewId="0">
      <selection sqref="A1:IV65536"/>
    </sheetView>
  </sheetViews>
  <sheetFormatPr baseColWidth="10" defaultColWidth="11.796875" defaultRowHeight="10.5"/>
  <cols>
    <col min="1" max="1" width="4.59765625" style="1161" customWidth="1"/>
    <col min="2" max="2" width="33.796875" style="1161" customWidth="1"/>
    <col min="3" max="3" width="6.796875" style="1161" customWidth="1"/>
    <col min="4" max="5" width="6.3984375" style="1161" customWidth="1"/>
    <col min="6" max="7" width="5.19921875" style="1161" customWidth="1"/>
    <col min="8" max="8" width="4.59765625" style="1161" customWidth="1"/>
    <col min="9" max="9" width="5.19921875" style="1161" customWidth="1"/>
    <col min="10" max="10" width="5" style="1161" customWidth="1"/>
    <col min="11" max="11" width="5.796875" style="1161" customWidth="1"/>
    <col min="12" max="12" width="5.59765625" style="1161" customWidth="1"/>
    <col min="13" max="13" width="7" style="1161" customWidth="1"/>
    <col min="14" max="14" width="5.3984375" style="1161" customWidth="1"/>
    <col min="15" max="15" width="5.796875" style="1161" customWidth="1"/>
    <col min="16" max="16" width="6.19921875" style="1161" customWidth="1"/>
    <col min="17" max="17" width="6.3984375" style="1161" customWidth="1"/>
    <col min="18" max="18" width="5.796875" style="1161" customWidth="1"/>
    <col min="19" max="19" width="7" style="1161" customWidth="1"/>
    <col min="20" max="20" width="1.19921875" style="1161" customWidth="1"/>
    <col min="21" max="21" width="2.19921875" style="1161" customWidth="1"/>
    <col min="22" max="25" width="11.796875" style="1161"/>
    <col min="26" max="26" width="2.19921875" style="1161" customWidth="1"/>
    <col min="27" max="27" width="41.796875" style="1161" customWidth="1"/>
    <col min="28" max="16384" width="11.796875" style="1161"/>
  </cols>
  <sheetData>
    <row r="1" spans="1:72" ht="9.9499999999999993" customHeight="1">
      <c r="A1" s="1158" t="s">
        <v>298</v>
      </c>
      <c r="B1" s="1159"/>
      <c r="C1" s="1159"/>
      <c r="D1" s="1159"/>
      <c r="E1" s="1160" t="s">
        <v>380</v>
      </c>
      <c r="F1" s="1160" t="s">
        <v>380</v>
      </c>
      <c r="G1" s="1159"/>
      <c r="H1" s="1159"/>
      <c r="I1" s="1159"/>
      <c r="J1" s="1159"/>
      <c r="K1" s="1159"/>
      <c r="L1" s="1159"/>
      <c r="M1" s="1159"/>
      <c r="N1" s="1159"/>
      <c r="O1" s="1159"/>
      <c r="P1" s="1159"/>
      <c r="Q1" s="1159"/>
      <c r="R1" s="1159"/>
      <c r="S1" s="1159"/>
      <c r="T1" s="1159"/>
      <c r="U1" s="1159"/>
      <c r="V1" s="1159"/>
      <c r="W1" s="1159"/>
    </row>
    <row r="2" spans="1:72" ht="0.95" customHeight="1">
      <c r="A2" s="1159"/>
      <c r="B2" s="1159"/>
      <c r="C2" s="1159"/>
      <c r="D2" s="1159"/>
      <c r="E2" s="1159"/>
      <c r="F2" s="1159"/>
      <c r="G2" s="1159"/>
      <c r="H2" s="1159"/>
      <c r="I2" s="1159"/>
      <c r="J2" s="1159"/>
      <c r="K2" s="1159"/>
      <c r="L2" s="1159"/>
      <c r="M2" s="1159"/>
      <c r="N2" s="1159"/>
      <c r="O2" s="1159"/>
      <c r="P2" s="1159"/>
      <c r="Q2" s="1159"/>
      <c r="R2" s="1159"/>
      <c r="S2" s="1159"/>
      <c r="T2" s="1159"/>
      <c r="U2" s="1159"/>
      <c r="V2" s="1159"/>
      <c r="W2" s="1159"/>
    </row>
    <row r="3" spans="1:72" ht="9.75" customHeight="1">
      <c r="A3" s="1158" t="s">
        <v>599</v>
      </c>
      <c r="B3" s="1159"/>
      <c r="C3" s="1159"/>
      <c r="D3" s="1159"/>
      <c r="E3" s="1159"/>
      <c r="F3" s="1159"/>
      <c r="G3" s="1159"/>
      <c r="H3" s="1159"/>
      <c r="I3" s="1159"/>
      <c r="J3" s="1159"/>
      <c r="K3" s="1159"/>
      <c r="L3" s="1159"/>
      <c r="M3" s="1159"/>
      <c r="N3" s="1159"/>
      <c r="O3" s="1159"/>
      <c r="P3" s="1159"/>
      <c r="Q3" s="1159"/>
      <c r="R3" s="1159"/>
      <c r="S3" s="1159"/>
      <c r="T3" s="1159"/>
      <c r="U3" s="1159"/>
      <c r="V3" s="1159"/>
      <c r="W3" s="1159"/>
    </row>
    <row r="4" spans="1:72" ht="9.9499999999999993" customHeight="1">
      <c r="A4" s="1158" t="s">
        <v>209</v>
      </c>
      <c r="B4" s="1159"/>
      <c r="C4" s="1159"/>
      <c r="D4" s="1159"/>
      <c r="E4" s="1159"/>
      <c r="F4" s="1159"/>
      <c r="G4" s="1159"/>
      <c r="H4" s="1159"/>
      <c r="I4" s="1159"/>
      <c r="J4" s="1159"/>
      <c r="K4" s="1159"/>
      <c r="L4" s="1159"/>
      <c r="M4" s="1159"/>
      <c r="N4" s="1159"/>
      <c r="O4" s="1159"/>
      <c r="P4" s="1159"/>
      <c r="Q4" s="1159"/>
      <c r="R4" s="1159"/>
      <c r="S4" s="1159"/>
      <c r="T4" s="1159"/>
      <c r="U4" s="1159"/>
      <c r="V4" s="1159"/>
      <c r="W4" s="1159"/>
    </row>
    <row r="5" spans="1:72" ht="0.95" customHeight="1">
      <c r="A5" s="1159"/>
      <c r="B5" s="1159"/>
      <c r="C5" s="1159"/>
      <c r="D5" s="1159"/>
      <c r="E5" s="1159"/>
      <c r="F5" s="1159"/>
      <c r="G5" s="1159"/>
      <c r="H5" s="1159"/>
      <c r="I5" s="1159"/>
      <c r="J5" s="1159"/>
      <c r="K5" s="1159"/>
      <c r="L5" s="1159"/>
      <c r="M5" s="1159"/>
      <c r="N5" s="1159"/>
      <c r="O5" s="1159"/>
      <c r="P5" s="1159"/>
      <c r="Q5" s="1159"/>
      <c r="R5" s="1159"/>
      <c r="S5" s="1159"/>
      <c r="T5" s="1159"/>
      <c r="U5" s="1159"/>
      <c r="V5" s="1159"/>
      <c r="W5" s="1159"/>
      <c r="BT5" s="1162" t="s">
        <v>380</v>
      </c>
    </row>
    <row r="6" spans="1:72" ht="3.95" customHeight="1">
      <c r="A6" s="1163"/>
      <c r="B6" s="1164"/>
      <c r="C6" s="1165"/>
      <c r="D6" s="1165"/>
      <c r="E6" s="1164"/>
      <c r="F6" s="1165"/>
      <c r="G6" s="1164"/>
      <c r="H6" s="1165"/>
      <c r="I6" s="1164"/>
      <c r="J6" s="1165"/>
      <c r="K6" s="1164"/>
      <c r="L6" s="1165"/>
      <c r="M6" s="1164"/>
      <c r="N6" s="1165"/>
      <c r="O6" s="1164"/>
      <c r="P6" s="1165"/>
      <c r="Q6" s="1164"/>
      <c r="R6" s="1165"/>
      <c r="S6" s="1165"/>
      <c r="T6" s="1164"/>
      <c r="U6" s="1159"/>
      <c r="V6" s="1158" t="s">
        <v>380</v>
      </c>
      <c r="W6" s="1159"/>
    </row>
    <row r="7" spans="1:72" ht="9" customHeight="1">
      <c r="A7" s="1166"/>
      <c r="B7" s="1167" t="s">
        <v>381</v>
      </c>
      <c r="C7" s="1168" t="s">
        <v>606</v>
      </c>
      <c r="D7" s="1169"/>
      <c r="E7" s="1170"/>
      <c r="F7" s="1168" t="s">
        <v>369</v>
      </c>
      <c r="G7" s="1170"/>
      <c r="H7" s="1169"/>
      <c r="I7" s="1167" t="s">
        <v>608</v>
      </c>
      <c r="J7" s="1168" t="s">
        <v>609</v>
      </c>
      <c r="K7" s="1167" t="s">
        <v>610</v>
      </c>
      <c r="L7" s="1168" t="s">
        <v>609</v>
      </c>
      <c r="M7" s="1167" t="s">
        <v>611</v>
      </c>
      <c r="N7" s="1168" t="s">
        <v>612</v>
      </c>
      <c r="O7" s="1170"/>
      <c r="P7" s="1168" t="s">
        <v>613</v>
      </c>
      <c r="Q7" s="1170"/>
      <c r="R7" s="1168" t="s">
        <v>614</v>
      </c>
      <c r="S7" s="1169"/>
      <c r="T7" s="1170"/>
      <c r="U7" s="1159"/>
      <c r="V7" s="1159"/>
      <c r="W7" s="1159"/>
    </row>
    <row r="8" spans="1:72" ht="0.95" customHeight="1">
      <c r="A8" s="1166"/>
      <c r="B8" s="1171"/>
      <c r="C8" s="1164"/>
      <c r="D8" s="1164"/>
      <c r="E8" s="1164"/>
      <c r="F8" s="1164"/>
      <c r="G8" s="1164"/>
      <c r="H8" s="1164"/>
      <c r="I8" s="1164"/>
      <c r="J8" s="1164"/>
      <c r="K8" s="1164"/>
      <c r="L8" s="1164"/>
      <c r="M8" s="1164"/>
      <c r="N8" s="1164"/>
      <c r="O8" s="1164"/>
      <c r="P8" s="1164"/>
      <c r="Q8" s="1164"/>
      <c r="R8" s="1164"/>
      <c r="S8" s="1165"/>
      <c r="T8" s="1164"/>
      <c r="U8" s="1159"/>
      <c r="V8" s="1159"/>
      <c r="W8" s="1159"/>
    </row>
    <row r="9" spans="1:72" ht="9" customHeight="1">
      <c r="A9" s="1172"/>
      <c r="B9" s="1173" t="s">
        <v>380</v>
      </c>
      <c r="C9" s="1173" t="s">
        <v>383</v>
      </c>
      <c r="D9" s="1174" t="s">
        <v>615</v>
      </c>
      <c r="E9" s="1174" t="s">
        <v>616</v>
      </c>
      <c r="F9" s="1174" t="s">
        <v>615</v>
      </c>
      <c r="G9" s="1174" t="s">
        <v>616</v>
      </c>
      <c r="H9" s="1174" t="s">
        <v>615</v>
      </c>
      <c r="I9" s="1174" t="s">
        <v>616</v>
      </c>
      <c r="J9" s="1174" t="s">
        <v>615</v>
      </c>
      <c r="K9" s="1174" t="s">
        <v>616</v>
      </c>
      <c r="L9" s="1174" t="s">
        <v>615</v>
      </c>
      <c r="M9" s="1174" t="s">
        <v>616</v>
      </c>
      <c r="N9" s="1174" t="s">
        <v>615</v>
      </c>
      <c r="O9" s="1174" t="s">
        <v>616</v>
      </c>
      <c r="P9" s="1174" t="s">
        <v>615</v>
      </c>
      <c r="Q9" s="1174" t="s">
        <v>616</v>
      </c>
      <c r="R9" s="1174" t="s">
        <v>615</v>
      </c>
      <c r="S9" s="1175" t="s">
        <v>616</v>
      </c>
      <c r="T9" s="1176"/>
      <c r="U9" s="1159"/>
      <c r="V9" s="1159"/>
      <c r="W9" s="1159"/>
      <c r="AQ9" s="1162" t="s">
        <v>380</v>
      </c>
    </row>
    <row r="10" spans="1:72" ht="10.5" hidden="1" customHeight="1">
      <c r="A10" s="1177"/>
      <c r="B10" s="1178"/>
      <c r="C10" s="1178"/>
      <c r="D10" s="1178"/>
      <c r="E10" s="1178"/>
      <c r="F10" s="1178"/>
      <c r="G10" s="1178"/>
      <c r="H10" s="1178"/>
      <c r="I10" s="1178"/>
      <c r="J10" s="1178"/>
      <c r="K10" s="1178"/>
      <c r="L10" s="1178"/>
      <c r="M10" s="1178"/>
      <c r="N10" s="1178"/>
      <c r="O10" s="1178"/>
      <c r="P10" s="1178"/>
      <c r="Q10" s="1178"/>
      <c r="R10" s="1178"/>
      <c r="S10" s="1179"/>
      <c r="T10" s="1178"/>
    </row>
    <row r="11" spans="1:72" ht="10.5" hidden="1" customHeight="1">
      <c r="A11" s="1180"/>
      <c r="B11" s="1181"/>
      <c r="C11" s="1181"/>
      <c r="D11" s="1181"/>
      <c r="E11" s="1181"/>
      <c r="F11" s="1181"/>
      <c r="G11" s="1181"/>
      <c r="H11" s="1181"/>
      <c r="I11" s="1181"/>
      <c r="J11" s="1181"/>
      <c r="K11" s="1181"/>
      <c r="L11" s="1181"/>
      <c r="M11" s="1181"/>
      <c r="N11" s="1181"/>
      <c r="O11" s="1181"/>
      <c r="P11" s="1181"/>
      <c r="Q11" s="1181"/>
      <c r="R11" s="1181"/>
      <c r="S11" s="1182"/>
      <c r="T11" s="1181"/>
      <c r="AB11" s="1183"/>
      <c r="AD11" s="1183"/>
      <c r="AF11" s="1184"/>
    </row>
    <row r="12" spans="1:72" ht="10.5" hidden="1" customHeight="1">
      <c r="A12" s="1185"/>
      <c r="B12" s="1186"/>
      <c r="D12" s="1185"/>
      <c r="E12" s="1187"/>
      <c r="F12" s="1185"/>
      <c r="G12" s="1187"/>
      <c r="H12" s="1185"/>
      <c r="I12" s="1187"/>
      <c r="J12" s="1185"/>
      <c r="K12" s="1187"/>
      <c r="L12" s="1185"/>
      <c r="M12" s="1187"/>
      <c r="N12" s="1185"/>
      <c r="O12" s="1187"/>
      <c r="P12" s="1185"/>
      <c r="Q12" s="1187"/>
      <c r="R12" s="1185"/>
      <c r="S12" s="1185"/>
      <c r="T12" s="1186"/>
      <c r="U12" s="1185"/>
    </row>
    <row r="13" spans="1:72" ht="9" customHeight="1">
      <c r="A13" s="1180"/>
      <c r="B13" s="1188" t="s">
        <v>389</v>
      </c>
      <c r="C13" s="1189">
        <f>SUM(C15+C19+C30)</f>
        <v>242</v>
      </c>
      <c r="D13" s="1189">
        <f>SUM(D15+D19+D30)</f>
        <v>155</v>
      </c>
      <c r="E13" s="1189">
        <f>SUM(E15+E19+E30)</f>
        <v>87</v>
      </c>
      <c r="F13" s="1190"/>
      <c r="G13" s="1190"/>
      <c r="H13" s="1190"/>
      <c r="I13" s="1190"/>
      <c r="J13" s="1190"/>
      <c r="K13" s="1190"/>
      <c r="L13" s="1190"/>
      <c r="M13" s="1190"/>
      <c r="N13" s="1190"/>
      <c r="O13" s="1190"/>
      <c r="P13" s="1189">
        <f>SUM(P15+P19+P30)</f>
        <v>1</v>
      </c>
      <c r="Q13" s="1189">
        <f>SUM(Q15+Q19+Q30)</f>
        <v>2</v>
      </c>
      <c r="R13" s="1189">
        <f>SUM(R15+R19+R30)</f>
        <v>154</v>
      </c>
      <c r="S13" s="1191">
        <f>SUM(S15+S19+S30)</f>
        <v>85</v>
      </c>
      <c r="T13" s="1181"/>
    </row>
    <row r="14" spans="1:72" ht="10.5" hidden="1" customHeight="1">
      <c r="A14" s="1185"/>
      <c r="B14" s="1186"/>
      <c r="D14" s="1185"/>
      <c r="E14" s="1187"/>
      <c r="F14" s="1185"/>
      <c r="G14" s="1187"/>
      <c r="H14" s="1185"/>
      <c r="I14" s="1187"/>
      <c r="J14" s="1185"/>
      <c r="K14" s="1187"/>
      <c r="L14" s="1185"/>
      <c r="M14" s="1187"/>
      <c r="N14" s="1185"/>
      <c r="O14" s="1187"/>
      <c r="P14" s="1185"/>
      <c r="Q14" s="1187"/>
      <c r="R14" s="1185"/>
      <c r="S14" s="1185"/>
      <c r="T14" s="1186"/>
    </row>
    <row r="15" spans="1:72" ht="9" customHeight="1">
      <c r="A15" s="1180"/>
      <c r="B15" s="1192" t="s">
        <v>390</v>
      </c>
      <c r="C15" s="1193">
        <f>SUM(C16:C17)</f>
        <v>17</v>
      </c>
      <c r="D15" s="1193">
        <f>SUM(D16:D17)</f>
        <v>17</v>
      </c>
      <c r="E15" s="1194"/>
      <c r="F15" s="1194"/>
      <c r="G15" s="1194"/>
      <c r="H15" s="1194"/>
      <c r="I15" s="1194"/>
      <c r="J15" s="1194"/>
      <c r="K15" s="1194"/>
      <c r="L15" s="1194"/>
      <c r="M15" s="1194"/>
      <c r="N15" s="1194"/>
      <c r="O15" s="1194"/>
      <c r="P15" s="1194"/>
      <c r="Q15" s="1194"/>
      <c r="R15" s="1193">
        <f>(R16+R17)</f>
        <v>17</v>
      </c>
      <c r="S15" s="1195"/>
      <c r="T15" s="1194"/>
      <c r="U15" s="1196"/>
      <c r="V15" s="1196"/>
      <c r="W15" s="1196"/>
      <c r="X15" s="1196"/>
      <c r="Y15" s="1196"/>
    </row>
    <row r="16" spans="1:72" ht="8.1" customHeight="1">
      <c r="A16" s="1180"/>
      <c r="B16" s="1197" t="s">
        <v>391</v>
      </c>
      <c r="C16" s="1198">
        <f>SUM(D16:E16)</f>
        <v>10</v>
      </c>
      <c r="D16" s="1198">
        <f>SUM(F16+H16+J16+L16+N16+P16+R16)</f>
        <v>10</v>
      </c>
      <c r="E16" s="1199"/>
      <c r="F16" s="1199"/>
      <c r="G16" s="1199"/>
      <c r="H16" s="1199"/>
      <c r="I16" s="1199"/>
      <c r="J16" s="1199"/>
      <c r="K16" s="1199"/>
      <c r="L16" s="1199"/>
      <c r="M16" s="1199"/>
      <c r="N16" s="1199"/>
      <c r="O16" s="1199"/>
      <c r="P16" s="1199"/>
      <c r="Q16" s="1199"/>
      <c r="R16" s="1198">
        <v>10</v>
      </c>
      <c r="S16" s="1200"/>
      <c r="T16" s="1199"/>
    </row>
    <row r="17" spans="1:256" ht="8.1" customHeight="1">
      <c r="A17" s="1180"/>
      <c r="B17" s="1197" t="s">
        <v>392</v>
      </c>
      <c r="C17" s="1198">
        <f>SUM(D17:E17)</f>
        <v>7</v>
      </c>
      <c r="D17" s="1198">
        <f>SUM(F17+H17+J17+L17+N17+P17+R17)</f>
        <v>7</v>
      </c>
      <c r="E17" s="1199"/>
      <c r="F17" s="1199"/>
      <c r="G17" s="1199"/>
      <c r="H17" s="1199"/>
      <c r="I17" s="1199"/>
      <c r="J17" s="1199"/>
      <c r="K17" s="1199"/>
      <c r="L17" s="1199"/>
      <c r="M17" s="1199"/>
      <c r="N17" s="1199"/>
      <c r="O17" s="1199"/>
      <c r="P17" s="1199"/>
      <c r="Q17" s="1199"/>
      <c r="R17" s="1198">
        <v>7</v>
      </c>
      <c r="S17" s="1200"/>
      <c r="T17" s="1199"/>
      <c r="AF17" s="1184"/>
      <c r="AJ17" s="1184"/>
      <c r="AL17" s="1184"/>
    </row>
    <row r="18" spans="1:256" ht="10.5" hidden="1" customHeight="1">
      <c r="A18" s="1180"/>
      <c r="B18" s="1199"/>
      <c r="C18" s="1199"/>
      <c r="D18" s="1199"/>
      <c r="E18" s="1199"/>
      <c r="F18" s="1199"/>
      <c r="G18" s="1199"/>
      <c r="H18" s="1199"/>
      <c r="I18" s="1199"/>
      <c r="J18" s="1199"/>
      <c r="K18" s="1199"/>
      <c r="L18" s="1199"/>
      <c r="M18" s="1199"/>
      <c r="N18" s="1199"/>
      <c r="O18" s="1199"/>
      <c r="P18" s="1199"/>
      <c r="Q18" s="1199"/>
      <c r="R18" s="1199"/>
      <c r="S18" s="1200"/>
      <c r="T18" s="1199"/>
      <c r="AF18" s="1184"/>
      <c r="AH18" s="1184"/>
      <c r="AJ18" s="1184"/>
      <c r="AL18" s="1184"/>
    </row>
    <row r="19" spans="1:256" ht="8.1" customHeight="1">
      <c r="A19" s="1180"/>
      <c r="B19" s="1192" t="s">
        <v>393</v>
      </c>
      <c r="C19" s="1193">
        <f>SUM(C20:C28)</f>
        <v>151</v>
      </c>
      <c r="D19" s="1193">
        <f>SUM(D20:D28)</f>
        <v>94</v>
      </c>
      <c r="E19" s="1193">
        <f>SUM(E20:E28)</f>
        <v>57</v>
      </c>
      <c r="F19" s="1194"/>
      <c r="G19" s="1194"/>
      <c r="H19" s="1194"/>
      <c r="I19" s="1194"/>
      <c r="J19" s="1194"/>
      <c r="K19" s="1194"/>
      <c r="L19" s="1194"/>
      <c r="M19" s="1194"/>
      <c r="N19" s="1194"/>
      <c r="O19" s="1194"/>
      <c r="P19" s="1194"/>
      <c r="Q19" s="1193">
        <f>SUM(Q20:Q28)</f>
        <v>2</v>
      </c>
      <c r="R19" s="1193">
        <f>SUM(R20:R28)</f>
        <v>94</v>
      </c>
      <c r="S19" s="1201">
        <f>SUM(S20:S28)</f>
        <v>55</v>
      </c>
      <c r="T19" s="1199"/>
      <c r="U19" s="1196"/>
      <c r="V19" s="1196"/>
    </row>
    <row r="20" spans="1:256" ht="8.1" customHeight="1">
      <c r="A20" s="1180"/>
      <c r="B20" s="1197" t="s">
        <v>391</v>
      </c>
      <c r="C20" s="1198">
        <f t="shared" ref="C20:C28" si="0">SUM(D20:E20)</f>
        <v>2</v>
      </c>
      <c r="D20" s="1198">
        <f>SUM(F20+H20+J20+L20+N20+P20+R20)</f>
        <v>1</v>
      </c>
      <c r="E20" s="1198">
        <f>SUM(G20+I20+K20+M20+O20+Q20+S20)</f>
        <v>1</v>
      </c>
      <c r="F20" s="1199"/>
      <c r="G20" s="1199"/>
      <c r="H20" s="1199"/>
      <c r="I20" s="1199"/>
      <c r="J20" s="1199"/>
      <c r="K20" s="1199"/>
      <c r="L20" s="1199"/>
      <c r="M20" s="1199"/>
      <c r="N20" s="1199"/>
      <c r="O20" s="1199"/>
      <c r="P20" s="1199"/>
      <c r="Q20" s="1199"/>
      <c r="R20" s="1198">
        <v>1</v>
      </c>
      <c r="S20" s="1202">
        <v>1</v>
      </c>
      <c r="T20" s="1199"/>
    </row>
    <row r="21" spans="1:256" ht="8.1" customHeight="1">
      <c r="A21" s="1180"/>
      <c r="B21" s="1197" t="s">
        <v>394</v>
      </c>
      <c r="C21" s="1198">
        <f t="shared" si="0"/>
        <v>32</v>
      </c>
      <c r="D21" s="1198">
        <f>SUM(F21+H21+J21+L21+N21+P21+R21)</f>
        <v>25</v>
      </c>
      <c r="E21" s="1198">
        <f>SUM(G21+I21+K21+M21+O21+Q21+S21)</f>
        <v>7</v>
      </c>
      <c r="F21" s="1199"/>
      <c r="G21" s="1199"/>
      <c r="H21" s="1199"/>
      <c r="I21" s="1199"/>
      <c r="J21" s="1199"/>
      <c r="K21" s="1199"/>
      <c r="L21" s="1199"/>
      <c r="M21" s="1199"/>
      <c r="N21" s="1199"/>
      <c r="O21" s="1199"/>
      <c r="P21" s="1199"/>
      <c r="Q21" s="1199"/>
      <c r="R21" s="1198">
        <v>25</v>
      </c>
      <c r="S21" s="1202">
        <v>7</v>
      </c>
      <c r="T21" s="1199"/>
    </row>
    <row r="22" spans="1:256" ht="8.1" customHeight="1">
      <c r="A22" s="1180"/>
      <c r="B22" s="1197" t="s">
        <v>395</v>
      </c>
      <c r="C22" s="1198">
        <f t="shared" si="0"/>
        <v>4</v>
      </c>
      <c r="D22" s="1198">
        <f t="shared" ref="D22:D28" si="1">SUM(F22+H22+J22+L22+N22+P22+R22)</f>
        <v>4</v>
      </c>
      <c r="E22" s="1199"/>
      <c r="F22" s="1199"/>
      <c r="G22" s="1199"/>
      <c r="H22" s="1199"/>
      <c r="I22" s="1199"/>
      <c r="J22" s="1199"/>
      <c r="K22" s="1199"/>
      <c r="L22" s="1199"/>
      <c r="M22" s="1199"/>
      <c r="N22" s="1199"/>
      <c r="O22" s="1199"/>
      <c r="P22" s="1199"/>
      <c r="Q22" s="1199"/>
      <c r="R22" s="1198">
        <v>4</v>
      </c>
      <c r="S22" s="1200"/>
      <c r="T22" s="1199"/>
    </row>
    <row r="23" spans="1:256" ht="8.1" customHeight="1">
      <c r="A23" s="1180"/>
      <c r="B23" s="1197" t="s">
        <v>392</v>
      </c>
      <c r="C23" s="1198">
        <f t="shared" si="0"/>
        <v>6</v>
      </c>
      <c r="D23" s="1198">
        <f t="shared" si="1"/>
        <v>4</v>
      </c>
      <c r="E23" s="1198">
        <f t="shared" ref="E23:E28" si="2">SUM(G23+I23+K23+M23+O23+Q23+S23)</f>
        <v>2</v>
      </c>
      <c r="F23" s="1199"/>
      <c r="G23" s="1199"/>
      <c r="H23" s="1199"/>
      <c r="I23" s="1199"/>
      <c r="J23" s="1199"/>
      <c r="K23" s="1199"/>
      <c r="L23" s="1199"/>
      <c r="M23" s="1199"/>
      <c r="N23" s="1199"/>
      <c r="O23" s="1199"/>
      <c r="P23" s="1199"/>
      <c r="Q23" s="1199"/>
      <c r="R23" s="1198">
        <v>4</v>
      </c>
      <c r="S23" s="1202">
        <v>2</v>
      </c>
      <c r="T23" s="1199"/>
    </row>
    <row r="24" spans="1:256" ht="8.1" customHeight="1">
      <c r="A24" s="1180"/>
      <c r="B24" s="1197" t="s">
        <v>397</v>
      </c>
      <c r="C24" s="1198">
        <f t="shared" si="0"/>
        <v>16</v>
      </c>
      <c r="D24" s="1198">
        <f t="shared" si="1"/>
        <v>12</v>
      </c>
      <c r="E24" s="1198">
        <f t="shared" si="2"/>
        <v>4</v>
      </c>
      <c r="F24" s="1199"/>
      <c r="G24" s="1199"/>
      <c r="H24" s="1199"/>
      <c r="I24" s="1199"/>
      <c r="J24" s="1199"/>
      <c r="K24" s="1199"/>
      <c r="L24" s="1199"/>
      <c r="M24" s="1199"/>
      <c r="N24" s="1199"/>
      <c r="O24" s="1199"/>
      <c r="P24" s="1199"/>
      <c r="Q24" s="1199"/>
      <c r="R24" s="1198">
        <v>12</v>
      </c>
      <c r="S24" s="1202">
        <v>4</v>
      </c>
      <c r="T24" s="1199"/>
    </row>
    <row r="25" spans="1:256" ht="8.1" customHeight="1">
      <c r="A25" s="1180"/>
      <c r="B25" s="1197" t="s">
        <v>396</v>
      </c>
      <c r="C25" s="1198">
        <f t="shared" si="0"/>
        <v>44</v>
      </c>
      <c r="D25" s="1198">
        <f t="shared" si="1"/>
        <v>33</v>
      </c>
      <c r="E25" s="1198">
        <f t="shared" si="2"/>
        <v>11</v>
      </c>
      <c r="F25" s="1199"/>
      <c r="G25" s="1199"/>
      <c r="H25" s="1199"/>
      <c r="I25" s="1199"/>
      <c r="J25" s="1199"/>
      <c r="K25" s="1199"/>
      <c r="L25" s="1199"/>
      <c r="M25" s="1199"/>
      <c r="N25" s="1199"/>
      <c r="O25" s="1199"/>
      <c r="P25" s="1199"/>
      <c r="Q25" s="1199"/>
      <c r="R25" s="1198">
        <v>33</v>
      </c>
      <c r="S25" s="1202">
        <v>11</v>
      </c>
      <c r="T25" s="1199"/>
      <c r="AF25" s="1184"/>
      <c r="AJ25" s="1184"/>
      <c r="AL25" s="1184"/>
      <c r="AQ25" s="1203"/>
      <c r="AR25" s="1203"/>
      <c r="AS25" s="1203"/>
      <c r="AT25" s="1203"/>
      <c r="AU25" s="1203"/>
      <c r="AV25" s="1203"/>
      <c r="AW25" s="1203"/>
      <c r="AX25" s="1203"/>
      <c r="AY25" s="1203"/>
      <c r="AZ25" s="1203"/>
      <c r="BA25" s="1203"/>
      <c r="BB25" s="1203"/>
      <c r="BC25" s="1203"/>
      <c r="BD25" s="1203"/>
      <c r="BE25" s="1203"/>
      <c r="BF25" s="1203"/>
      <c r="BG25" s="1203"/>
      <c r="BH25" s="1203"/>
      <c r="BI25" s="1203"/>
      <c r="BJ25" s="1203"/>
      <c r="BK25" s="1203"/>
      <c r="BL25" s="1203"/>
      <c r="BM25" s="1203"/>
      <c r="BN25" s="1203"/>
      <c r="BO25" s="1203"/>
      <c r="BP25" s="1203"/>
      <c r="BQ25" s="1203"/>
      <c r="BR25" s="1203"/>
      <c r="BS25" s="1203"/>
      <c r="BT25" s="1203"/>
      <c r="BU25" s="1203"/>
      <c r="BV25" s="1203"/>
      <c r="BW25" s="1203"/>
      <c r="BX25" s="1203"/>
      <c r="BY25" s="1203"/>
      <c r="BZ25" s="1203"/>
      <c r="CA25" s="1203"/>
      <c r="CB25" s="1203"/>
      <c r="CC25" s="1203"/>
      <c r="CD25" s="1203"/>
      <c r="CE25" s="1203"/>
      <c r="CF25" s="1203"/>
      <c r="CG25" s="1203"/>
      <c r="CH25" s="1203"/>
      <c r="CI25" s="1203"/>
      <c r="CJ25" s="1203"/>
      <c r="CK25" s="1203"/>
      <c r="CL25" s="1203"/>
      <c r="CM25" s="1203"/>
      <c r="CN25" s="1203"/>
      <c r="CO25" s="1203"/>
      <c r="CP25" s="1203"/>
      <c r="CQ25" s="1203"/>
      <c r="CR25" s="1203"/>
      <c r="CS25" s="1203"/>
      <c r="CT25" s="1203"/>
      <c r="CU25" s="1203"/>
      <c r="CV25" s="1203"/>
      <c r="CW25" s="1203"/>
      <c r="CX25" s="1203"/>
      <c r="CY25" s="1203"/>
      <c r="CZ25" s="1203"/>
      <c r="DA25" s="1203"/>
      <c r="DB25" s="1203"/>
      <c r="DC25" s="1203"/>
      <c r="DD25" s="1203"/>
      <c r="DE25" s="1203"/>
      <c r="DF25" s="1203"/>
      <c r="DG25" s="1203"/>
      <c r="DH25" s="1203"/>
      <c r="DI25" s="1203"/>
      <c r="DJ25" s="1203"/>
      <c r="DK25" s="1203"/>
      <c r="DL25" s="1203"/>
      <c r="DM25" s="1203"/>
      <c r="DN25" s="1203"/>
      <c r="DO25" s="1203"/>
      <c r="DP25" s="1203"/>
      <c r="DQ25" s="1203"/>
      <c r="DR25" s="1203"/>
      <c r="DS25" s="1203"/>
      <c r="DT25" s="1203"/>
      <c r="DU25" s="1203"/>
      <c r="DV25" s="1203"/>
      <c r="DW25" s="1203"/>
      <c r="DX25" s="1203"/>
      <c r="DY25" s="1203"/>
      <c r="DZ25" s="1203"/>
      <c r="EA25" s="1203"/>
      <c r="EB25" s="1203"/>
      <c r="EC25" s="1203"/>
      <c r="ED25" s="1203"/>
      <c r="EE25" s="1203"/>
      <c r="EF25" s="1203"/>
      <c r="EG25" s="1203"/>
      <c r="EH25" s="1203"/>
      <c r="EI25" s="1203"/>
      <c r="EJ25" s="1203"/>
      <c r="EK25" s="1203"/>
      <c r="EL25" s="1203"/>
      <c r="EM25" s="1203"/>
      <c r="EN25" s="1203"/>
      <c r="EO25" s="1203"/>
      <c r="EP25" s="1203"/>
      <c r="EQ25" s="1203"/>
      <c r="ER25" s="1203"/>
      <c r="ES25" s="1203"/>
      <c r="ET25" s="1203"/>
      <c r="EU25" s="1203"/>
      <c r="EV25" s="1203"/>
      <c r="EW25" s="1203"/>
      <c r="EX25" s="1203"/>
      <c r="EY25" s="1203"/>
      <c r="EZ25" s="1203"/>
      <c r="FA25" s="1203"/>
      <c r="FB25" s="1203"/>
      <c r="FC25" s="1203"/>
      <c r="FD25" s="1203"/>
      <c r="FE25" s="1203"/>
      <c r="FF25" s="1203"/>
      <c r="FG25" s="1203"/>
      <c r="FH25" s="1203"/>
      <c r="FI25" s="1203"/>
      <c r="FJ25" s="1203"/>
      <c r="FK25" s="1203"/>
      <c r="FL25" s="1203"/>
      <c r="FM25" s="1203"/>
      <c r="FN25" s="1203"/>
      <c r="FO25" s="1203"/>
      <c r="FP25" s="1203"/>
      <c r="FQ25" s="1203"/>
      <c r="FR25" s="1203"/>
      <c r="FS25" s="1203"/>
      <c r="FT25" s="1203"/>
      <c r="FU25" s="1203"/>
      <c r="FV25" s="1203"/>
      <c r="FW25" s="1203"/>
      <c r="FX25" s="1203"/>
      <c r="FY25" s="1203"/>
      <c r="FZ25" s="1203"/>
      <c r="GA25" s="1203"/>
      <c r="GB25" s="1203"/>
      <c r="GC25" s="1203"/>
      <c r="GD25" s="1203"/>
      <c r="GE25" s="1203"/>
      <c r="GF25" s="1203"/>
      <c r="GG25" s="1203"/>
      <c r="GH25" s="1203"/>
      <c r="GI25" s="1203"/>
      <c r="GJ25" s="1203"/>
      <c r="GK25" s="1203"/>
      <c r="GL25" s="1203"/>
      <c r="GM25" s="1203"/>
      <c r="GN25" s="1203"/>
      <c r="GO25" s="1203"/>
      <c r="GP25" s="1203"/>
      <c r="GQ25" s="1203"/>
      <c r="GR25" s="1203"/>
      <c r="GS25" s="1203"/>
      <c r="GT25" s="1203"/>
      <c r="GU25" s="1203"/>
      <c r="GV25" s="1203"/>
      <c r="GW25" s="1203"/>
      <c r="GX25" s="1203"/>
      <c r="GY25" s="1203"/>
      <c r="GZ25" s="1203"/>
      <c r="HA25" s="1203"/>
      <c r="HB25" s="1203"/>
      <c r="HC25" s="1203"/>
      <c r="HD25" s="1203"/>
      <c r="HE25" s="1203"/>
      <c r="HF25" s="1203"/>
      <c r="HG25" s="1203"/>
      <c r="HH25" s="1203"/>
      <c r="HI25" s="1203"/>
      <c r="HJ25" s="1203"/>
      <c r="HK25" s="1203"/>
      <c r="HL25" s="1203"/>
      <c r="HM25" s="1203"/>
      <c r="HN25" s="1203"/>
      <c r="HO25" s="1203"/>
      <c r="HP25" s="1203"/>
      <c r="HQ25" s="1203"/>
      <c r="HR25" s="1203"/>
      <c r="HS25" s="1203"/>
      <c r="HT25" s="1203"/>
      <c r="HU25" s="1203"/>
      <c r="HV25" s="1203"/>
      <c r="HW25" s="1203"/>
      <c r="HX25" s="1203"/>
      <c r="HY25" s="1203"/>
      <c r="HZ25" s="1203"/>
      <c r="IA25" s="1203"/>
      <c r="IB25" s="1203"/>
      <c r="IC25" s="1203"/>
      <c r="ID25" s="1203"/>
      <c r="IE25" s="1203"/>
      <c r="IF25" s="1203"/>
      <c r="IG25" s="1203"/>
      <c r="IH25" s="1203"/>
      <c r="II25" s="1203"/>
      <c r="IJ25" s="1203"/>
      <c r="IK25" s="1203"/>
      <c r="IL25" s="1203"/>
      <c r="IM25" s="1203"/>
      <c r="IN25" s="1203"/>
      <c r="IO25" s="1203"/>
      <c r="IP25" s="1203"/>
      <c r="IQ25" s="1203"/>
      <c r="IR25" s="1203"/>
      <c r="IS25" s="1203"/>
      <c r="IT25" s="1203"/>
      <c r="IU25" s="1203"/>
      <c r="IV25" s="1203"/>
    </row>
    <row r="26" spans="1:256" ht="8.1" customHeight="1">
      <c r="A26" s="1180"/>
      <c r="B26" s="1197" t="s">
        <v>399</v>
      </c>
      <c r="C26" s="1198">
        <f t="shared" si="0"/>
        <v>24</v>
      </c>
      <c r="D26" s="1198">
        <f t="shared" si="1"/>
        <v>5</v>
      </c>
      <c r="E26" s="1198">
        <f t="shared" si="2"/>
        <v>19</v>
      </c>
      <c r="F26" s="1199"/>
      <c r="G26" s="1199"/>
      <c r="H26" s="1199"/>
      <c r="I26" s="1199"/>
      <c r="J26" s="1199"/>
      <c r="K26" s="1199"/>
      <c r="L26" s="1199"/>
      <c r="M26" s="1199"/>
      <c r="N26" s="1199"/>
      <c r="O26" s="1199"/>
      <c r="P26" s="1199"/>
      <c r="Q26" s="1199"/>
      <c r="R26" s="1198">
        <v>5</v>
      </c>
      <c r="S26" s="1202">
        <v>19</v>
      </c>
      <c r="T26" s="1199"/>
    </row>
    <row r="27" spans="1:256" ht="8.1" customHeight="1">
      <c r="A27" s="1180"/>
      <c r="B27" s="1197" t="s">
        <v>398</v>
      </c>
      <c r="C27" s="1198">
        <f t="shared" si="0"/>
        <v>7</v>
      </c>
      <c r="D27" s="1198">
        <f t="shared" si="1"/>
        <v>4</v>
      </c>
      <c r="E27" s="1198">
        <f t="shared" si="2"/>
        <v>3</v>
      </c>
      <c r="F27" s="1199"/>
      <c r="G27" s="1199"/>
      <c r="H27" s="1199"/>
      <c r="I27" s="1199"/>
      <c r="J27" s="1199"/>
      <c r="K27" s="1199"/>
      <c r="L27" s="1199"/>
      <c r="M27" s="1199"/>
      <c r="N27" s="1199"/>
      <c r="O27" s="1199"/>
      <c r="P27" s="1199"/>
      <c r="Q27" s="1199"/>
      <c r="R27" s="1198">
        <v>4</v>
      </c>
      <c r="S27" s="1202">
        <v>3</v>
      </c>
      <c r="T27" s="1199"/>
      <c r="AF27" s="1184"/>
      <c r="AH27" s="1184"/>
      <c r="AJ27" s="1184"/>
      <c r="AL27" s="1184"/>
    </row>
    <row r="28" spans="1:256" ht="8.1" customHeight="1">
      <c r="A28" s="1180"/>
      <c r="B28" s="1197" t="s">
        <v>400</v>
      </c>
      <c r="C28" s="1198">
        <f t="shared" si="0"/>
        <v>16</v>
      </c>
      <c r="D28" s="1198">
        <f t="shared" si="1"/>
        <v>6</v>
      </c>
      <c r="E28" s="1198">
        <f t="shared" si="2"/>
        <v>10</v>
      </c>
      <c r="F28" s="1199"/>
      <c r="G28" s="1199"/>
      <c r="H28" s="1199"/>
      <c r="I28" s="1199"/>
      <c r="J28" s="1199"/>
      <c r="K28" s="1199"/>
      <c r="L28" s="1199"/>
      <c r="M28" s="1199"/>
      <c r="N28" s="1199"/>
      <c r="O28" s="1199"/>
      <c r="P28" s="1199"/>
      <c r="Q28" s="1198">
        <v>2</v>
      </c>
      <c r="R28" s="1198">
        <v>6</v>
      </c>
      <c r="S28" s="1202">
        <v>8</v>
      </c>
      <c r="T28" s="1199"/>
    </row>
    <row r="29" spans="1:256" ht="10.5" hidden="1" customHeight="1">
      <c r="A29" s="1180"/>
      <c r="C29" s="1199"/>
      <c r="D29" s="1199"/>
      <c r="E29" s="1199"/>
      <c r="F29" s="1199"/>
      <c r="G29" s="1199"/>
      <c r="H29" s="1199"/>
      <c r="I29" s="1199"/>
      <c r="J29" s="1199"/>
      <c r="K29" s="1199"/>
      <c r="L29" s="1199"/>
      <c r="M29" s="1199"/>
      <c r="N29" s="1199"/>
      <c r="O29" s="1199"/>
      <c r="P29" s="1199"/>
      <c r="Q29" s="1199"/>
      <c r="R29" s="1199"/>
      <c r="S29" s="1200"/>
      <c r="T29" s="1199"/>
      <c r="AF29" s="1184"/>
      <c r="AH29" s="1184"/>
      <c r="AJ29" s="1184"/>
      <c r="AL29" s="1184"/>
    </row>
    <row r="30" spans="1:256" ht="9" customHeight="1">
      <c r="A30" s="1180"/>
      <c r="B30" s="1192" t="s">
        <v>401</v>
      </c>
      <c r="C30" s="1193">
        <f>SUM(C31:C38)</f>
        <v>74</v>
      </c>
      <c r="D30" s="1193">
        <f>SUM(D31:D38)</f>
        <v>44</v>
      </c>
      <c r="E30" s="1193">
        <f>SUM(E31:E38)</f>
        <v>30</v>
      </c>
      <c r="F30" s="1194"/>
      <c r="G30" s="1194"/>
      <c r="H30" s="1194"/>
      <c r="I30" s="1194"/>
      <c r="J30" s="1194"/>
      <c r="K30" s="1194"/>
      <c r="L30" s="1194"/>
      <c r="M30" s="1194"/>
      <c r="N30" s="1194"/>
      <c r="O30" s="1194"/>
      <c r="P30" s="1193">
        <f>SUM(P31:P37)</f>
        <v>1</v>
      </c>
      <c r="Q30" s="1194"/>
      <c r="R30" s="1193">
        <f>SUM(R31:R38)</f>
        <v>43</v>
      </c>
      <c r="S30" s="1201">
        <f>SUM(S31:S38)</f>
        <v>30</v>
      </c>
      <c r="T30" s="1194"/>
      <c r="U30" s="1196"/>
      <c r="V30" s="1196"/>
    </row>
    <row r="31" spans="1:256" ht="8.1" customHeight="1">
      <c r="A31" s="1180"/>
      <c r="B31" s="1197" t="s">
        <v>428</v>
      </c>
      <c r="C31" s="1198">
        <f t="shared" ref="C31:C38" si="3">SUM(D31:E31)</f>
        <v>7</v>
      </c>
      <c r="D31" s="1198">
        <f>SUM(F31+H31+J31+L31+N31+P31+R31)</f>
        <v>5</v>
      </c>
      <c r="E31" s="1198">
        <f>SUM(G31+I31+K31+M31+O31+Q31+S31)</f>
        <v>2</v>
      </c>
      <c r="F31" s="1199"/>
      <c r="G31" s="1199"/>
      <c r="H31" s="1199"/>
      <c r="I31" s="1199"/>
      <c r="J31" s="1199"/>
      <c r="K31" s="1199"/>
      <c r="L31" s="1199"/>
      <c r="M31" s="1199"/>
      <c r="N31" s="1199"/>
      <c r="O31" s="1199"/>
      <c r="P31" s="1199"/>
      <c r="Q31" s="1199"/>
      <c r="R31" s="1198">
        <v>5</v>
      </c>
      <c r="S31" s="1202">
        <v>2</v>
      </c>
      <c r="T31" s="1199"/>
      <c r="U31" s="1196"/>
      <c r="V31" s="1196"/>
    </row>
    <row r="32" spans="1:256" ht="8.1" customHeight="1">
      <c r="A32" s="1180"/>
      <c r="B32" s="1197" t="s">
        <v>429</v>
      </c>
      <c r="C32" s="1198">
        <f t="shared" si="3"/>
        <v>6</v>
      </c>
      <c r="D32" s="1198">
        <f>SUM(F32+H32+J32+L32+N32+P32+R32)</f>
        <v>3</v>
      </c>
      <c r="E32" s="1198">
        <f>SUM(G32+I32+K32+M32+O32+Q32+S32)</f>
        <v>3</v>
      </c>
      <c r="F32" s="1199"/>
      <c r="G32" s="1199"/>
      <c r="H32" s="1199"/>
      <c r="I32" s="1199"/>
      <c r="J32" s="1199"/>
      <c r="K32" s="1199"/>
      <c r="L32" s="1199"/>
      <c r="M32" s="1199"/>
      <c r="N32" s="1199"/>
      <c r="O32" s="1199"/>
      <c r="P32" s="1198">
        <v>1</v>
      </c>
      <c r="Q32" s="1199"/>
      <c r="R32" s="1198">
        <v>2</v>
      </c>
      <c r="S32" s="1202">
        <v>3</v>
      </c>
      <c r="T32" s="1199"/>
      <c r="U32" s="1196"/>
      <c r="V32" s="1196"/>
    </row>
    <row r="33" spans="1:38" ht="8.1" customHeight="1">
      <c r="A33" s="1180"/>
      <c r="B33" s="1197" t="s">
        <v>430</v>
      </c>
      <c r="C33" s="1198">
        <f t="shared" si="3"/>
        <v>6</v>
      </c>
      <c r="D33" s="1198">
        <f t="shared" ref="D33:D38" si="4">SUM(F33+H33+J33+L33+N33+P33+R33)</f>
        <v>6</v>
      </c>
      <c r="E33" s="1199"/>
      <c r="F33" s="1199"/>
      <c r="G33" s="1199"/>
      <c r="H33" s="1199"/>
      <c r="I33" s="1199"/>
      <c r="J33" s="1199"/>
      <c r="K33" s="1199"/>
      <c r="L33" s="1199"/>
      <c r="M33" s="1199"/>
      <c r="N33" s="1199"/>
      <c r="O33" s="1199"/>
      <c r="P33" s="1199"/>
      <c r="Q33" s="1199"/>
      <c r="R33" s="1198">
        <v>6</v>
      </c>
      <c r="S33" s="1200"/>
      <c r="T33" s="1199"/>
      <c r="U33" s="1196"/>
      <c r="V33" s="1196"/>
    </row>
    <row r="34" spans="1:38" ht="8.1" customHeight="1">
      <c r="A34" s="1180"/>
      <c r="B34" s="1197" t="s">
        <v>397</v>
      </c>
      <c r="C34" s="1198">
        <f t="shared" si="3"/>
        <v>31</v>
      </c>
      <c r="D34" s="1198">
        <f t="shared" si="4"/>
        <v>13</v>
      </c>
      <c r="E34" s="1198">
        <f>SUM(G34+I34+K34+M34+O34+Q34+S34)</f>
        <v>18</v>
      </c>
      <c r="F34" s="1199"/>
      <c r="G34" s="1199"/>
      <c r="H34" s="1199"/>
      <c r="I34" s="1199"/>
      <c r="J34" s="1199"/>
      <c r="K34" s="1199"/>
      <c r="L34" s="1199"/>
      <c r="M34" s="1199"/>
      <c r="N34" s="1199"/>
      <c r="O34" s="1199"/>
      <c r="P34" s="1199"/>
      <c r="Q34" s="1199"/>
      <c r="R34" s="1198">
        <v>13</v>
      </c>
      <c r="S34" s="1202">
        <v>18</v>
      </c>
      <c r="T34" s="1199"/>
      <c r="U34" s="1196"/>
      <c r="V34" s="1196"/>
    </row>
    <row r="35" spans="1:38" ht="8.1" customHeight="1">
      <c r="A35" s="1180"/>
      <c r="B35" s="1197" t="s">
        <v>431</v>
      </c>
      <c r="C35" s="1198">
        <f t="shared" si="3"/>
        <v>7</v>
      </c>
      <c r="D35" s="1198">
        <f t="shared" si="4"/>
        <v>6</v>
      </c>
      <c r="E35" s="1198">
        <f>SUM(G35+I35+K35+M35+O35+Q35+S35)</f>
        <v>1</v>
      </c>
      <c r="F35" s="1199"/>
      <c r="G35" s="1199"/>
      <c r="H35" s="1199"/>
      <c r="I35" s="1199"/>
      <c r="J35" s="1199"/>
      <c r="K35" s="1199"/>
      <c r="L35" s="1199"/>
      <c r="M35" s="1199"/>
      <c r="N35" s="1199"/>
      <c r="O35" s="1199"/>
      <c r="P35" s="1199"/>
      <c r="Q35" s="1199"/>
      <c r="R35" s="1198">
        <v>6</v>
      </c>
      <c r="S35" s="1202">
        <v>1</v>
      </c>
      <c r="T35" s="1199"/>
      <c r="U35" s="1196"/>
      <c r="V35" s="1196"/>
    </row>
    <row r="36" spans="1:38" ht="8.1" customHeight="1">
      <c r="A36" s="1180"/>
      <c r="B36" s="1197" t="s">
        <v>432</v>
      </c>
      <c r="C36" s="1198">
        <f t="shared" si="3"/>
        <v>7</v>
      </c>
      <c r="D36" s="1198">
        <f t="shared" si="4"/>
        <v>7</v>
      </c>
      <c r="E36" s="1199"/>
      <c r="F36" s="1199"/>
      <c r="G36" s="1199"/>
      <c r="H36" s="1199"/>
      <c r="I36" s="1199"/>
      <c r="J36" s="1199"/>
      <c r="K36" s="1199"/>
      <c r="L36" s="1199"/>
      <c r="M36" s="1199"/>
      <c r="N36" s="1199"/>
      <c r="O36" s="1199"/>
      <c r="P36" s="1199"/>
      <c r="Q36" s="1199"/>
      <c r="R36" s="1198">
        <v>7</v>
      </c>
      <c r="S36" s="1200"/>
      <c r="T36" s="1199"/>
      <c r="U36" s="1196"/>
      <c r="V36" s="1196"/>
    </row>
    <row r="37" spans="1:38" ht="8.1" customHeight="1">
      <c r="A37" s="1180"/>
      <c r="B37" s="1197" t="s">
        <v>433</v>
      </c>
      <c r="C37" s="1198">
        <f t="shared" si="3"/>
        <v>6</v>
      </c>
      <c r="D37" s="1198">
        <f t="shared" si="4"/>
        <v>2</v>
      </c>
      <c r="E37" s="1198">
        <f>SUM(G37+I37+K37+M37+O37+Q37+S37)</f>
        <v>4</v>
      </c>
      <c r="F37" s="1199"/>
      <c r="G37" s="1199"/>
      <c r="H37" s="1199"/>
      <c r="I37" s="1199"/>
      <c r="J37" s="1199"/>
      <c r="K37" s="1199"/>
      <c r="L37" s="1199"/>
      <c r="M37" s="1199"/>
      <c r="N37" s="1199"/>
      <c r="O37" s="1199"/>
      <c r="P37" s="1199"/>
      <c r="Q37" s="1199"/>
      <c r="R37" s="1198">
        <v>2</v>
      </c>
      <c r="S37" s="1202">
        <v>4</v>
      </c>
      <c r="T37" s="1199"/>
      <c r="U37" s="1196"/>
      <c r="V37" s="1196"/>
    </row>
    <row r="38" spans="1:38" ht="8.1" customHeight="1">
      <c r="A38" s="1180"/>
      <c r="B38" s="1197" t="s">
        <v>434</v>
      </c>
      <c r="C38" s="1198">
        <f t="shared" si="3"/>
        <v>4</v>
      </c>
      <c r="D38" s="1198">
        <f t="shared" si="4"/>
        <v>2</v>
      </c>
      <c r="E38" s="1198">
        <f>SUM(G38+I38+K38+M38+O38+Q38+S38)</f>
        <v>2</v>
      </c>
      <c r="F38" s="1199"/>
      <c r="G38" s="1199"/>
      <c r="H38" s="1199"/>
      <c r="I38" s="1199"/>
      <c r="J38" s="1199"/>
      <c r="K38" s="1199"/>
      <c r="L38" s="1199"/>
      <c r="M38" s="1199"/>
      <c r="N38" s="1199"/>
      <c r="O38" s="1199"/>
      <c r="P38" s="1199"/>
      <c r="Q38" s="1199"/>
      <c r="R38" s="1198">
        <v>2</v>
      </c>
      <c r="S38" s="1202">
        <v>2</v>
      </c>
      <c r="T38" s="1181"/>
    </row>
    <row r="39" spans="1:38" ht="10.5" hidden="1" customHeight="1">
      <c r="A39" s="1185"/>
      <c r="B39" s="1186"/>
      <c r="C39" s="1159"/>
      <c r="D39" s="1204"/>
      <c r="E39" s="1205"/>
      <c r="F39" s="1204"/>
      <c r="G39" s="1205"/>
      <c r="H39" s="1204"/>
      <c r="I39" s="1205"/>
      <c r="J39" s="1204"/>
      <c r="K39" s="1205"/>
      <c r="L39" s="1204"/>
      <c r="M39" s="1205"/>
      <c r="N39" s="1204"/>
      <c r="O39" s="1205"/>
      <c r="P39" s="1204"/>
      <c r="Q39" s="1205"/>
      <c r="R39" s="1204"/>
      <c r="S39" s="1204"/>
      <c r="T39" s="1186"/>
    </row>
    <row r="40" spans="1:38" ht="9" customHeight="1">
      <c r="A40" s="1185"/>
      <c r="B40" s="1206" t="s">
        <v>435</v>
      </c>
      <c r="C40" s="1207">
        <f>SUM(C42+C43+C46+C52+C56+C57+C62+C63+C68+C69+C70+C71+C72)</f>
        <v>7924</v>
      </c>
      <c r="D40" s="1207">
        <f>SUM(D42+D43+D46+D52+D56+D57+D62+D63+D68+D69+D70+D71+D72)</f>
        <v>3791</v>
      </c>
      <c r="E40" s="1207">
        <f>SUM(E42+E43+E46+E52+E56+E57+E62+E63+E68+E69+E70+E71+E72)</f>
        <v>4133</v>
      </c>
      <c r="F40" s="1208"/>
      <c r="G40" s="1208"/>
      <c r="H40" s="1207">
        <f t="shared" ref="H40:S40" si="5">SUM(H42+H43+H46+H52+H56+H57+H62+H63+H68+H69+H70+H71+H72)</f>
        <v>10</v>
      </c>
      <c r="I40" s="1207">
        <f t="shared" si="5"/>
        <v>10</v>
      </c>
      <c r="J40" s="1207">
        <f t="shared" si="5"/>
        <v>63</v>
      </c>
      <c r="K40" s="1207">
        <f t="shared" si="5"/>
        <v>44</v>
      </c>
      <c r="L40" s="1207">
        <f t="shared" si="5"/>
        <v>440</v>
      </c>
      <c r="M40" s="1207">
        <f t="shared" si="5"/>
        <v>483</v>
      </c>
      <c r="N40" s="1207">
        <f t="shared" si="5"/>
        <v>664</v>
      </c>
      <c r="O40" s="1207">
        <f t="shared" si="5"/>
        <v>736</v>
      </c>
      <c r="P40" s="1207">
        <f t="shared" si="5"/>
        <v>2039</v>
      </c>
      <c r="Q40" s="1207">
        <f t="shared" si="5"/>
        <v>2336</v>
      </c>
      <c r="R40" s="1207">
        <f t="shared" si="5"/>
        <v>575</v>
      </c>
      <c r="S40" s="1209">
        <f t="shared" si="5"/>
        <v>524</v>
      </c>
      <c r="T40" s="1186"/>
    </row>
    <row r="41" spans="1:38" ht="1.5" customHeight="1">
      <c r="A41" s="1180"/>
      <c r="B41" s="1182"/>
      <c r="C41" s="1180"/>
      <c r="D41" s="1180"/>
      <c r="E41" s="1180"/>
      <c r="F41" s="1180"/>
      <c r="G41" s="1180"/>
      <c r="H41" s="1180"/>
      <c r="I41" s="1180"/>
      <c r="J41" s="1180"/>
      <c r="K41" s="1180"/>
      <c r="L41" s="1180"/>
      <c r="M41" s="1180"/>
      <c r="N41" s="1180"/>
      <c r="O41" s="1180"/>
      <c r="P41" s="1180"/>
      <c r="Q41" s="1180"/>
      <c r="R41" s="1180"/>
      <c r="S41" s="1180"/>
      <c r="T41" s="1181"/>
    </row>
    <row r="42" spans="1:38" ht="8.1" customHeight="1">
      <c r="A42" s="1180"/>
      <c r="B42" s="1197" t="s">
        <v>436</v>
      </c>
      <c r="C42" s="1198">
        <f>SUM(D42:E42)</f>
        <v>170</v>
      </c>
      <c r="D42" s="1198">
        <f t="shared" ref="D42:E45" si="6">SUM(F42+H42+J42+L42+N42+P42+R42)</f>
        <v>146</v>
      </c>
      <c r="E42" s="1198">
        <f t="shared" si="6"/>
        <v>24</v>
      </c>
      <c r="F42" s="1199"/>
      <c r="G42" s="1199"/>
      <c r="H42" s="1199"/>
      <c r="I42" s="1199"/>
      <c r="J42" s="1198">
        <v>1</v>
      </c>
      <c r="K42" s="1199"/>
      <c r="L42" s="1198">
        <v>20</v>
      </c>
      <c r="M42" s="1198">
        <v>5</v>
      </c>
      <c r="N42" s="1198">
        <v>32</v>
      </c>
      <c r="O42" s="1198">
        <v>4</v>
      </c>
      <c r="P42" s="1198">
        <v>78</v>
      </c>
      <c r="Q42" s="1198">
        <v>7</v>
      </c>
      <c r="R42" s="1198">
        <v>15</v>
      </c>
      <c r="S42" s="1202">
        <v>8</v>
      </c>
      <c r="T42" s="1199"/>
    </row>
    <row r="43" spans="1:38" ht="8.1" customHeight="1">
      <c r="A43" s="1180"/>
      <c r="B43" s="1192" t="s">
        <v>437</v>
      </c>
      <c r="C43" s="1193">
        <f>SUM(D43:E43)</f>
        <v>216</v>
      </c>
      <c r="D43" s="1193">
        <f t="shared" si="6"/>
        <v>59</v>
      </c>
      <c r="E43" s="1193">
        <f t="shared" si="6"/>
        <v>157</v>
      </c>
      <c r="F43" s="1194"/>
      <c r="G43" s="1194"/>
      <c r="H43" s="1194"/>
      <c r="I43" s="1194"/>
      <c r="J43" s="1193">
        <f t="shared" ref="J43:S43" si="7">SUM(J44:J45)</f>
        <v>2</v>
      </c>
      <c r="K43" s="1193">
        <f t="shared" si="7"/>
        <v>4</v>
      </c>
      <c r="L43" s="1193">
        <f t="shared" si="7"/>
        <v>5</v>
      </c>
      <c r="M43" s="1193">
        <f t="shared" si="7"/>
        <v>30</v>
      </c>
      <c r="N43" s="1193">
        <f t="shared" si="7"/>
        <v>5</v>
      </c>
      <c r="O43" s="1193">
        <f t="shared" si="7"/>
        <v>27</v>
      </c>
      <c r="P43" s="1193">
        <f t="shared" si="7"/>
        <v>15</v>
      </c>
      <c r="Q43" s="1193">
        <f t="shared" si="7"/>
        <v>49</v>
      </c>
      <c r="R43" s="1193">
        <f t="shared" si="7"/>
        <v>32</v>
      </c>
      <c r="S43" s="1201">
        <f t="shared" si="7"/>
        <v>47</v>
      </c>
      <c r="T43" s="1194"/>
      <c r="AD43" s="1183"/>
      <c r="AF43" s="1184"/>
      <c r="AH43" s="1184"/>
      <c r="AJ43" s="1184"/>
      <c r="AL43" s="1184"/>
    </row>
    <row r="44" spans="1:38" ht="8.1" customHeight="1">
      <c r="A44" s="1180"/>
      <c r="B44" s="1210" t="s">
        <v>438</v>
      </c>
      <c r="C44" s="1211">
        <f>SUM(D44:E44)</f>
        <v>158</v>
      </c>
      <c r="D44" s="1211">
        <f t="shared" si="6"/>
        <v>51</v>
      </c>
      <c r="E44" s="1211">
        <f t="shared" si="6"/>
        <v>107</v>
      </c>
      <c r="F44" s="1212"/>
      <c r="G44" s="1212"/>
      <c r="H44" s="1212"/>
      <c r="I44" s="1212"/>
      <c r="J44" s="1211">
        <v>2</v>
      </c>
      <c r="K44" s="1211">
        <v>2</v>
      </c>
      <c r="L44" s="1211">
        <v>3</v>
      </c>
      <c r="M44" s="1211">
        <v>11</v>
      </c>
      <c r="N44" s="1211">
        <v>3</v>
      </c>
      <c r="O44" s="1211">
        <v>18</v>
      </c>
      <c r="P44" s="1211">
        <v>14</v>
      </c>
      <c r="Q44" s="1211">
        <v>35</v>
      </c>
      <c r="R44" s="1211">
        <v>29</v>
      </c>
      <c r="S44" s="1213">
        <v>41</v>
      </c>
      <c r="T44" s="1199"/>
    </row>
    <row r="45" spans="1:38" ht="8.1" customHeight="1">
      <c r="A45" s="1180"/>
      <c r="B45" s="1210" t="s">
        <v>439</v>
      </c>
      <c r="C45" s="1211">
        <f>SUM(D45:E45)</f>
        <v>58</v>
      </c>
      <c r="D45" s="1211">
        <f t="shared" si="6"/>
        <v>8</v>
      </c>
      <c r="E45" s="1211">
        <f t="shared" si="6"/>
        <v>50</v>
      </c>
      <c r="F45" s="1212"/>
      <c r="G45" s="1212"/>
      <c r="H45" s="1212"/>
      <c r="I45" s="1212"/>
      <c r="J45" s="1212"/>
      <c r="K45" s="1211">
        <v>2</v>
      </c>
      <c r="L45" s="1211">
        <v>2</v>
      </c>
      <c r="M45" s="1211">
        <v>19</v>
      </c>
      <c r="N45" s="1211">
        <v>2</v>
      </c>
      <c r="O45" s="1211">
        <v>9</v>
      </c>
      <c r="P45" s="1211">
        <v>1</v>
      </c>
      <c r="Q45" s="1211">
        <v>14</v>
      </c>
      <c r="R45" s="1211">
        <v>3</v>
      </c>
      <c r="S45" s="1213">
        <v>6</v>
      </c>
      <c r="T45" s="1199"/>
    </row>
    <row r="46" spans="1:38" ht="8.1" customHeight="1">
      <c r="A46" s="1180"/>
      <c r="B46" s="1192" t="s">
        <v>440</v>
      </c>
      <c r="C46" s="1193">
        <f>SUM(C47:C51)</f>
        <v>739</v>
      </c>
      <c r="D46" s="1193">
        <f>SUM(D47:D51)</f>
        <v>506</v>
      </c>
      <c r="E46" s="1193">
        <f>SUM(E47:E51)</f>
        <v>233</v>
      </c>
      <c r="F46" s="1194"/>
      <c r="G46" s="1194"/>
      <c r="H46" s="1193">
        <f>SUM(H48:H51)</f>
        <v>1</v>
      </c>
      <c r="I46" s="1194"/>
      <c r="J46" s="1193">
        <f t="shared" ref="J46:S46" si="8">SUM(J47:J51)</f>
        <v>6</v>
      </c>
      <c r="K46" s="1193">
        <f t="shared" si="8"/>
        <v>4</v>
      </c>
      <c r="L46" s="1193">
        <f t="shared" si="8"/>
        <v>90</v>
      </c>
      <c r="M46" s="1193">
        <f t="shared" si="8"/>
        <v>45</v>
      </c>
      <c r="N46" s="1193">
        <f t="shared" si="8"/>
        <v>100</v>
      </c>
      <c r="O46" s="1193">
        <f t="shared" si="8"/>
        <v>63</v>
      </c>
      <c r="P46" s="1193">
        <f t="shared" si="8"/>
        <v>262</v>
      </c>
      <c r="Q46" s="1193">
        <f t="shared" si="8"/>
        <v>101</v>
      </c>
      <c r="R46" s="1193">
        <f t="shared" si="8"/>
        <v>47</v>
      </c>
      <c r="S46" s="1201">
        <f t="shared" si="8"/>
        <v>20</v>
      </c>
      <c r="T46" s="1199"/>
      <c r="AF46" s="1184"/>
      <c r="AH46" s="1184"/>
      <c r="AJ46" s="1184"/>
      <c r="AL46" s="1184"/>
    </row>
    <row r="47" spans="1:38" ht="8.1" customHeight="1">
      <c r="A47" s="1180"/>
      <c r="B47" s="1210" t="s">
        <v>441</v>
      </c>
      <c r="C47" s="1211">
        <f>SUM(D47:E47)</f>
        <v>131</v>
      </c>
      <c r="D47" s="1211">
        <f>SUM(F47+H48+J47+L47+N47+P47+R47)</f>
        <v>108</v>
      </c>
      <c r="E47" s="1211">
        <f>SUM(G47+I47+K47+M47+O47+Q47+S47)</f>
        <v>23</v>
      </c>
      <c r="F47" s="1212"/>
      <c r="G47" s="1212"/>
      <c r="H47" s="1214"/>
      <c r="I47" s="1212"/>
      <c r="J47" s="1211">
        <v>1</v>
      </c>
      <c r="K47" s="1212"/>
      <c r="L47" s="1211">
        <v>30</v>
      </c>
      <c r="M47" s="1211">
        <v>8</v>
      </c>
      <c r="N47" s="1211">
        <v>29</v>
      </c>
      <c r="O47" s="1211">
        <v>7</v>
      </c>
      <c r="P47" s="1211">
        <v>40</v>
      </c>
      <c r="Q47" s="1211">
        <v>8</v>
      </c>
      <c r="R47" s="1211">
        <v>7</v>
      </c>
      <c r="S47" s="1215"/>
      <c r="T47" s="1199"/>
      <c r="AF47" s="1184"/>
      <c r="AH47" s="1184"/>
      <c r="AJ47" s="1184"/>
      <c r="AL47" s="1184"/>
    </row>
    <row r="48" spans="1:38" ht="8.1" customHeight="1">
      <c r="A48" s="1180"/>
      <c r="B48" s="1210" t="s">
        <v>442</v>
      </c>
      <c r="C48" s="1211">
        <f>SUM(D48:E48)</f>
        <v>142</v>
      </c>
      <c r="D48" s="1211">
        <f>SUM(F48+H49+J48+L48+N48+P48+R48)</f>
        <v>139</v>
      </c>
      <c r="E48" s="1211">
        <f>SUM(G48+I48+K48+M48+O48+Q48+S48)</f>
        <v>3</v>
      </c>
      <c r="F48" s="1212"/>
      <c r="G48" s="1212"/>
      <c r="H48" s="1211">
        <v>1</v>
      </c>
      <c r="I48" s="1212"/>
      <c r="J48" s="1211">
        <v>2</v>
      </c>
      <c r="K48" s="1212"/>
      <c r="L48" s="1211">
        <v>22</v>
      </c>
      <c r="M48" s="1212"/>
      <c r="N48" s="1211">
        <v>26</v>
      </c>
      <c r="O48" s="1211">
        <v>1</v>
      </c>
      <c r="P48" s="1211">
        <v>75</v>
      </c>
      <c r="Q48" s="1211">
        <v>2</v>
      </c>
      <c r="R48" s="1211">
        <v>14</v>
      </c>
      <c r="S48" s="1215"/>
      <c r="T48" s="1199"/>
      <c r="AF48" s="1184"/>
      <c r="AH48" s="1184"/>
      <c r="AJ48" s="1184"/>
      <c r="AL48" s="1184"/>
    </row>
    <row r="49" spans="1:38" ht="8.1" customHeight="1">
      <c r="A49" s="1180"/>
      <c r="B49" s="1210" t="s">
        <v>445</v>
      </c>
      <c r="C49" s="1211">
        <f>SUM(D49:E49)</f>
        <v>117</v>
      </c>
      <c r="D49" s="1211">
        <f>SUM(F49+H49+J49+L49+N49+P49+R49)</f>
        <v>117</v>
      </c>
      <c r="E49" s="1212"/>
      <c r="F49" s="1212"/>
      <c r="G49" s="1212"/>
      <c r="H49" s="1212"/>
      <c r="I49" s="1212"/>
      <c r="J49" s="1211">
        <v>1</v>
      </c>
      <c r="K49" s="1212"/>
      <c r="L49" s="1211">
        <v>15</v>
      </c>
      <c r="M49" s="1212"/>
      <c r="N49" s="1211">
        <v>21</v>
      </c>
      <c r="O49" s="1212"/>
      <c r="P49" s="1211">
        <v>71</v>
      </c>
      <c r="Q49" s="1212"/>
      <c r="R49" s="1211">
        <v>9</v>
      </c>
      <c r="S49" s="1215"/>
      <c r="T49" s="1199"/>
    </row>
    <row r="50" spans="1:38" ht="8.1" customHeight="1">
      <c r="A50" s="1180"/>
      <c r="B50" s="1210" t="s">
        <v>443</v>
      </c>
      <c r="C50" s="1211">
        <f>SUM(D50:E50)</f>
        <v>51</v>
      </c>
      <c r="D50" s="1211">
        <f>SUM(F50+H50+J50+L50+N50+P50+R50)</f>
        <v>40</v>
      </c>
      <c r="E50" s="1211">
        <f>SUM(G50+I50+K50+M50+O50+Q50+S50)</f>
        <v>11</v>
      </c>
      <c r="F50" s="1212"/>
      <c r="G50" s="1212"/>
      <c r="H50" s="1212"/>
      <c r="I50" s="1212"/>
      <c r="J50" s="1211">
        <v>1</v>
      </c>
      <c r="K50" s="1212"/>
      <c r="L50" s="1211">
        <v>6</v>
      </c>
      <c r="M50" s="1211">
        <v>3</v>
      </c>
      <c r="N50" s="1211">
        <v>6</v>
      </c>
      <c r="O50" s="1211">
        <v>4</v>
      </c>
      <c r="P50" s="1211">
        <v>24</v>
      </c>
      <c r="Q50" s="1211">
        <v>3</v>
      </c>
      <c r="R50" s="1211">
        <v>3</v>
      </c>
      <c r="S50" s="1213">
        <v>1</v>
      </c>
      <c r="T50" s="1199"/>
      <c r="AF50" s="1184"/>
      <c r="AH50" s="1184"/>
      <c r="AJ50" s="1184"/>
      <c r="AL50" s="1184"/>
    </row>
    <row r="51" spans="1:38" ht="8.1" customHeight="1">
      <c r="A51" s="1180"/>
      <c r="B51" s="1210" t="s">
        <v>444</v>
      </c>
      <c r="C51" s="1211">
        <f>SUM(D51:E51)</f>
        <v>298</v>
      </c>
      <c r="D51" s="1211">
        <f>SUM(F51+H51+J51+L51+N51+P51+R51)</f>
        <v>102</v>
      </c>
      <c r="E51" s="1211">
        <f>SUM(G51+I51+K51+M51+O51+Q51+S51)</f>
        <v>196</v>
      </c>
      <c r="F51" s="1212"/>
      <c r="G51" s="1212"/>
      <c r="H51" s="1212"/>
      <c r="I51" s="1212"/>
      <c r="J51" s="1211">
        <v>1</v>
      </c>
      <c r="K51" s="1211">
        <v>4</v>
      </c>
      <c r="L51" s="1211">
        <v>17</v>
      </c>
      <c r="M51" s="1211">
        <v>34</v>
      </c>
      <c r="N51" s="1211">
        <v>18</v>
      </c>
      <c r="O51" s="1211">
        <v>51</v>
      </c>
      <c r="P51" s="1211">
        <v>52</v>
      </c>
      <c r="Q51" s="1211">
        <v>88</v>
      </c>
      <c r="R51" s="1211">
        <v>14</v>
      </c>
      <c r="S51" s="1213">
        <v>19</v>
      </c>
      <c r="T51" s="1199"/>
      <c r="AF51" s="1184"/>
      <c r="AH51" s="1184"/>
      <c r="AJ51" s="1184"/>
      <c r="AL51" s="1184"/>
    </row>
    <row r="52" spans="1:38" ht="8.1" customHeight="1">
      <c r="A52" s="1180"/>
      <c r="B52" s="1192" t="s">
        <v>446</v>
      </c>
      <c r="C52" s="1193">
        <f>SUM(C53:C55)</f>
        <v>2271</v>
      </c>
      <c r="D52" s="1193">
        <f>SUM(D53:D55)</f>
        <v>846</v>
      </c>
      <c r="E52" s="1193">
        <f>SUM(E53:E55)</f>
        <v>1425</v>
      </c>
      <c r="F52" s="1216"/>
      <c r="G52" s="1216"/>
      <c r="H52" s="1194"/>
      <c r="I52" s="1194"/>
      <c r="J52" s="1194"/>
      <c r="K52" s="1194"/>
      <c r="L52" s="1193">
        <f t="shared" ref="L52:S52" si="9">SUM(L53:L55)</f>
        <v>106</v>
      </c>
      <c r="M52" s="1193">
        <f t="shared" si="9"/>
        <v>150</v>
      </c>
      <c r="N52" s="1193">
        <f t="shared" si="9"/>
        <v>185</v>
      </c>
      <c r="O52" s="1193">
        <f t="shared" si="9"/>
        <v>249</v>
      </c>
      <c r="P52" s="1193">
        <f t="shared" si="9"/>
        <v>508</v>
      </c>
      <c r="Q52" s="1193">
        <f t="shared" si="9"/>
        <v>960</v>
      </c>
      <c r="R52" s="1193">
        <f t="shared" si="9"/>
        <v>47</v>
      </c>
      <c r="S52" s="1201">
        <f t="shared" si="9"/>
        <v>66</v>
      </c>
      <c r="T52" s="1194"/>
      <c r="AF52" s="1184"/>
      <c r="AH52" s="1184"/>
      <c r="AJ52" s="1184"/>
      <c r="AL52" s="1184"/>
    </row>
    <row r="53" spans="1:38" ht="8.1" customHeight="1">
      <c r="A53" s="1180"/>
      <c r="B53" s="1210" t="s">
        <v>617</v>
      </c>
      <c r="C53" s="1211">
        <f>SUM(D53:E53)</f>
        <v>698</v>
      </c>
      <c r="D53" s="1211">
        <f t="shared" ref="D53:E56" si="10">SUM(F53+H53+J53+L53+N53+P53+R53)</f>
        <v>266</v>
      </c>
      <c r="E53" s="1211">
        <f t="shared" si="10"/>
        <v>432</v>
      </c>
      <c r="F53" s="1217"/>
      <c r="G53" s="1217"/>
      <c r="H53" s="1212"/>
      <c r="I53" s="1212"/>
      <c r="J53" s="1212"/>
      <c r="K53" s="1212"/>
      <c r="L53" s="1211">
        <v>92</v>
      </c>
      <c r="M53" s="1211">
        <v>126</v>
      </c>
      <c r="N53" s="1211">
        <v>93</v>
      </c>
      <c r="O53" s="1211">
        <v>105</v>
      </c>
      <c r="P53" s="1211">
        <v>66</v>
      </c>
      <c r="Q53" s="1211">
        <v>199</v>
      </c>
      <c r="R53" s="1211">
        <v>15</v>
      </c>
      <c r="S53" s="1213">
        <v>2</v>
      </c>
      <c r="T53" s="1199"/>
      <c r="AF53" s="1184"/>
      <c r="AH53" s="1184"/>
      <c r="AJ53" s="1184"/>
      <c r="AL53" s="1184"/>
    </row>
    <row r="54" spans="1:38" ht="8.1" customHeight="1">
      <c r="A54" s="1180"/>
      <c r="B54" s="1210" t="s">
        <v>448</v>
      </c>
      <c r="C54" s="1211">
        <f>SUM(D54:E54)</f>
        <v>412</v>
      </c>
      <c r="D54" s="1211">
        <f t="shared" si="10"/>
        <v>166</v>
      </c>
      <c r="E54" s="1211">
        <f t="shared" si="10"/>
        <v>246</v>
      </c>
      <c r="F54" s="1217"/>
      <c r="G54" s="1217"/>
      <c r="H54" s="1212"/>
      <c r="I54" s="1212"/>
      <c r="J54" s="1212"/>
      <c r="K54" s="1212"/>
      <c r="L54" s="1211">
        <v>12</v>
      </c>
      <c r="M54" s="1211">
        <v>15</v>
      </c>
      <c r="N54" s="1211">
        <v>39</v>
      </c>
      <c r="O54" s="1211">
        <v>45</v>
      </c>
      <c r="P54" s="1211">
        <v>112</v>
      </c>
      <c r="Q54" s="1211">
        <v>180</v>
      </c>
      <c r="R54" s="1211">
        <v>3</v>
      </c>
      <c r="S54" s="1213">
        <v>6</v>
      </c>
      <c r="T54" s="1199"/>
      <c r="AF54" s="1184"/>
      <c r="AH54" s="1184"/>
      <c r="AJ54" s="1184"/>
      <c r="AL54" s="1184"/>
    </row>
    <row r="55" spans="1:38" ht="8.1" customHeight="1">
      <c r="A55" s="1180"/>
      <c r="B55" s="1210" t="s">
        <v>449</v>
      </c>
      <c r="C55" s="1211">
        <f>SUM(D55:E55)</f>
        <v>1161</v>
      </c>
      <c r="D55" s="1211">
        <f t="shared" si="10"/>
        <v>414</v>
      </c>
      <c r="E55" s="1211">
        <f t="shared" si="10"/>
        <v>747</v>
      </c>
      <c r="F55" s="1212"/>
      <c r="G55" s="1212"/>
      <c r="H55" s="1212"/>
      <c r="I55" s="1212"/>
      <c r="J55" s="1212"/>
      <c r="K55" s="1212"/>
      <c r="L55" s="1211">
        <v>2</v>
      </c>
      <c r="M55" s="1211">
        <v>9</v>
      </c>
      <c r="N55" s="1211">
        <v>53</v>
      </c>
      <c r="O55" s="1211">
        <v>99</v>
      </c>
      <c r="P55" s="1211">
        <v>330</v>
      </c>
      <c r="Q55" s="1211">
        <v>581</v>
      </c>
      <c r="R55" s="1211">
        <v>29</v>
      </c>
      <c r="S55" s="1213">
        <v>58</v>
      </c>
      <c r="T55" s="1199"/>
      <c r="AF55" s="1184"/>
      <c r="AH55" s="1184"/>
      <c r="AJ55" s="1184"/>
      <c r="AL55" s="1184"/>
    </row>
    <row r="56" spans="1:38" ht="8.1" customHeight="1">
      <c r="A56" s="1180"/>
      <c r="B56" s="1197" t="s">
        <v>450</v>
      </c>
      <c r="C56" s="1198">
        <f>SUM(D56:E56)</f>
        <v>1444</v>
      </c>
      <c r="D56" s="1198">
        <f t="shared" si="10"/>
        <v>795</v>
      </c>
      <c r="E56" s="1198">
        <f t="shared" si="10"/>
        <v>649</v>
      </c>
      <c r="F56" s="1199"/>
      <c r="G56" s="1199"/>
      <c r="H56" s="1198">
        <v>9</v>
      </c>
      <c r="I56" s="1198">
        <v>10</v>
      </c>
      <c r="J56" s="1198">
        <v>38</v>
      </c>
      <c r="K56" s="1198">
        <v>27</v>
      </c>
      <c r="L56" s="1198">
        <v>102</v>
      </c>
      <c r="M56" s="1198">
        <v>98</v>
      </c>
      <c r="N56" s="1198">
        <v>161</v>
      </c>
      <c r="O56" s="1198">
        <v>125</v>
      </c>
      <c r="P56" s="1198">
        <v>440</v>
      </c>
      <c r="Q56" s="1198">
        <v>355</v>
      </c>
      <c r="R56" s="1198">
        <v>45</v>
      </c>
      <c r="S56" s="1202">
        <v>34</v>
      </c>
      <c r="T56" s="1199"/>
    </row>
    <row r="57" spans="1:38" ht="8.1" customHeight="1">
      <c r="A57" s="1180"/>
      <c r="B57" s="1192" t="s">
        <v>451</v>
      </c>
      <c r="C57" s="1193">
        <f>SUM(C58:C61)</f>
        <v>743</v>
      </c>
      <c r="D57" s="1193">
        <f>SUM(D58:D61)</f>
        <v>405</v>
      </c>
      <c r="E57" s="1193">
        <f>SUM(E58:E61)</f>
        <v>338</v>
      </c>
      <c r="F57" s="1194"/>
      <c r="G57" s="1194"/>
      <c r="H57" s="1194"/>
      <c r="I57" s="1194"/>
      <c r="J57" s="1194"/>
      <c r="K57" s="1194"/>
      <c r="L57" s="1193">
        <f t="shared" ref="L57:S57" si="11">SUM(L58:L61)</f>
        <v>12</v>
      </c>
      <c r="M57" s="1193">
        <f t="shared" si="11"/>
        <v>6</v>
      </c>
      <c r="N57" s="1193">
        <f t="shared" si="11"/>
        <v>53</v>
      </c>
      <c r="O57" s="1193">
        <f t="shared" si="11"/>
        <v>41</v>
      </c>
      <c r="P57" s="1193">
        <f t="shared" si="11"/>
        <v>103</v>
      </c>
      <c r="Q57" s="1193">
        <f t="shared" si="11"/>
        <v>65</v>
      </c>
      <c r="R57" s="1193">
        <f t="shared" si="11"/>
        <v>237</v>
      </c>
      <c r="S57" s="1201">
        <f t="shared" si="11"/>
        <v>226</v>
      </c>
      <c r="T57" s="1199"/>
    </row>
    <row r="58" spans="1:38" ht="8.1" customHeight="1">
      <c r="A58" s="1180"/>
      <c r="B58" s="1210" t="s">
        <v>617</v>
      </c>
      <c r="C58" s="1211">
        <f>SUM(D58:E58)</f>
        <v>239</v>
      </c>
      <c r="D58" s="1211">
        <f t="shared" ref="D58:E62" si="12">SUM(F58+H58+J58+L58+N58+P58+R58)</f>
        <v>144</v>
      </c>
      <c r="E58" s="1211">
        <f t="shared" si="12"/>
        <v>95</v>
      </c>
      <c r="F58" s="1212"/>
      <c r="G58" s="1212"/>
      <c r="H58" s="1212"/>
      <c r="I58" s="1212"/>
      <c r="J58" s="1212"/>
      <c r="K58" s="1212"/>
      <c r="L58" s="1211">
        <v>8</v>
      </c>
      <c r="M58" s="1211">
        <v>5</v>
      </c>
      <c r="N58" s="1211">
        <v>41</v>
      </c>
      <c r="O58" s="1211">
        <v>28</v>
      </c>
      <c r="P58" s="1211">
        <v>80</v>
      </c>
      <c r="Q58" s="1211">
        <v>45</v>
      </c>
      <c r="R58" s="1211">
        <v>15</v>
      </c>
      <c r="S58" s="1213">
        <v>17</v>
      </c>
      <c r="T58" s="1199"/>
    </row>
    <row r="59" spans="1:38" ht="8.1" customHeight="1">
      <c r="A59" s="1180"/>
      <c r="B59" s="1210" t="s">
        <v>452</v>
      </c>
      <c r="C59" s="1211">
        <f>SUM(D59:E59)</f>
        <v>87</v>
      </c>
      <c r="D59" s="1211">
        <f t="shared" si="12"/>
        <v>57</v>
      </c>
      <c r="E59" s="1211">
        <f t="shared" si="12"/>
        <v>30</v>
      </c>
      <c r="F59" s="1212"/>
      <c r="G59" s="1212"/>
      <c r="H59" s="1212"/>
      <c r="I59" s="1212"/>
      <c r="J59" s="1212"/>
      <c r="K59" s="1212"/>
      <c r="L59" s="1212"/>
      <c r="M59" s="1212"/>
      <c r="N59" s="1212"/>
      <c r="O59" s="1212"/>
      <c r="P59" s="1212"/>
      <c r="Q59" s="1212"/>
      <c r="R59" s="1211">
        <v>57</v>
      </c>
      <c r="S59" s="1213">
        <v>30</v>
      </c>
      <c r="T59" s="1199"/>
    </row>
    <row r="60" spans="1:38" ht="8.1" customHeight="1">
      <c r="A60" s="1180"/>
      <c r="B60" s="1210" t="s">
        <v>453</v>
      </c>
      <c r="C60" s="1211">
        <f>SUM(D60:E60)</f>
        <v>337</v>
      </c>
      <c r="D60" s="1211">
        <f t="shared" si="12"/>
        <v>159</v>
      </c>
      <c r="E60" s="1211">
        <f t="shared" si="12"/>
        <v>178</v>
      </c>
      <c r="F60" s="1212"/>
      <c r="G60" s="1212"/>
      <c r="H60" s="1212"/>
      <c r="I60" s="1212"/>
      <c r="J60" s="1212"/>
      <c r="K60" s="1212"/>
      <c r="L60" s="1212"/>
      <c r="M60" s="1212"/>
      <c r="N60" s="1212"/>
      <c r="O60" s="1212"/>
      <c r="P60" s="1212"/>
      <c r="Q60" s="1212"/>
      <c r="R60" s="1211">
        <v>159</v>
      </c>
      <c r="S60" s="1213">
        <v>178</v>
      </c>
      <c r="T60" s="1199"/>
    </row>
    <row r="61" spans="1:38" ht="8.1" customHeight="1">
      <c r="A61" s="1180"/>
      <c r="B61" s="1210" t="s">
        <v>618</v>
      </c>
      <c r="C61" s="1211">
        <f>SUM(D61:E61)</f>
        <v>80</v>
      </c>
      <c r="D61" s="1211">
        <f t="shared" si="12"/>
        <v>45</v>
      </c>
      <c r="E61" s="1211">
        <f t="shared" si="12"/>
        <v>35</v>
      </c>
      <c r="F61" s="1212"/>
      <c r="G61" s="1212"/>
      <c r="H61" s="1212"/>
      <c r="I61" s="1212"/>
      <c r="J61" s="1212"/>
      <c r="K61" s="1212"/>
      <c r="L61" s="1211">
        <v>4</v>
      </c>
      <c r="M61" s="1211">
        <v>1</v>
      </c>
      <c r="N61" s="1211">
        <v>12</v>
      </c>
      <c r="O61" s="1211">
        <v>13</v>
      </c>
      <c r="P61" s="1211">
        <v>23</v>
      </c>
      <c r="Q61" s="1211">
        <v>20</v>
      </c>
      <c r="R61" s="1211">
        <v>6</v>
      </c>
      <c r="S61" s="1213">
        <v>1</v>
      </c>
      <c r="T61" s="1199"/>
    </row>
    <row r="62" spans="1:38" ht="8.1" customHeight="1">
      <c r="A62" s="1180"/>
      <c r="B62" s="1197" t="s">
        <v>518</v>
      </c>
      <c r="C62" s="1198">
        <f>SUM(D62:E62)</f>
        <v>341</v>
      </c>
      <c r="D62" s="1198">
        <f t="shared" si="12"/>
        <v>53</v>
      </c>
      <c r="E62" s="1198">
        <f t="shared" si="12"/>
        <v>288</v>
      </c>
      <c r="F62" s="1199"/>
      <c r="G62" s="1199"/>
      <c r="H62" s="1199"/>
      <c r="I62" s="1199"/>
      <c r="J62" s="1199"/>
      <c r="K62" s="1199"/>
      <c r="L62" s="1198">
        <v>17</v>
      </c>
      <c r="M62" s="1198">
        <v>53</v>
      </c>
      <c r="N62" s="1198">
        <v>9</v>
      </c>
      <c r="O62" s="1198">
        <v>49</v>
      </c>
      <c r="P62" s="1198">
        <v>23</v>
      </c>
      <c r="Q62" s="1198">
        <v>141</v>
      </c>
      <c r="R62" s="1198">
        <v>4</v>
      </c>
      <c r="S62" s="1202">
        <v>45</v>
      </c>
      <c r="T62" s="1199"/>
    </row>
    <row r="63" spans="1:38" ht="8.1" customHeight="1">
      <c r="A63" s="1180"/>
      <c r="B63" s="1192" t="s">
        <v>456</v>
      </c>
      <c r="C63" s="1193">
        <f>SUM(C64:C67)</f>
        <v>106</v>
      </c>
      <c r="D63" s="1193">
        <f>SUM(D64:D67)</f>
        <v>84</v>
      </c>
      <c r="E63" s="1193">
        <f>SUM(E64:E67)</f>
        <v>22</v>
      </c>
      <c r="F63" s="1194"/>
      <c r="G63" s="1194"/>
      <c r="H63" s="1194"/>
      <c r="I63" s="1194"/>
      <c r="J63" s="1194"/>
      <c r="K63" s="1194"/>
      <c r="L63" s="1193">
        <f t="shared" ref="L63:S63" si="13">SUM(L64:L67)</f>
        <v>7</v>
      </c>
      <c r="M63" s="1193">
        <f t="shared" si="13"/>
        <v>2</v>
      </c>
      <c r="N63" s="1193">
        <f t="shared" si="13"/>
        <v>7</v>
      </c>
      <c r="O63" s="1193">
        <f t="shared" si="13"/>
        <v>5</v>
      </c>
      <c r="P63" s="1193">
        <f t="shared" si="13"/>
        <v>44</v>
      </c>
      <c r="Q63" s="1193">
        <f t="shared" si="13"/>
        <v>9</v>
      </c>
      <c r="R63" s="1193">
        <f t="shared" si="13"/>
        <v>26</v>
      </c>
      <c r="S63" s="1201">
        <f t="shared" si="13"/>
        <v>6</v>
      </c>
      <c r="T63" s="1199"/>
    </row>
    <row r="64" spans="1:38" ht="8.1" customHeight="1">
      <c r="A64" s="1180"/>
      <c r="B64" s="1210" t="s">
        <v>617</v>
      </c>
      <c r="C64" s="1211">
        <f t="shared" ref="C64:C72" si="14">SUM(D64:E64)</f>
        <v>59</v>
      </c>
      <c r="D64" s="1211">
        <f t="shared" ref="D64:D72" si="15">SUM(F64+H64+J64+L64+N64+P64+R64)</f>
        <v>46</v>
      </c>
      <c r="E64" s="1211">
        <f t="shared" ref="E64:E72" si="16">SUM(G64+I64+K64+M64+O64+Q64+S64)</f>
        <v>13</v>
      </c>
      <c r="F64" s="1212"/>
      <c r="G64" s="1212"/>
      <c r="H64" s="1212"/>
      <c r="I64" s="1212"/>
      <c r="J64" s="1212"/>
      <c r="K64" s="1212"/>
      <c r="L64" s="1211">
        <v>7</v>
      </c>
      <c r="M64" s="1211">
        <v>2</v>
      </c>
      <c r="N64" s="1211">
        <v>7</v>
      </c>
      <c r="O64" s="1211">
        <v>5</v>
      </c>
      <c r="P64" s="1211">
        <v>28</v>
      </c>
      <c r="Q64" s="1211">
        <v>5</v>
      </c>
      <c r="R64" s="1211">
        <v>4</v>
      </c>
      <c r="S64" s="1213">
        <v>1</v>
      </c>
      <c r="T64" s="1218"/>
    </row>
    <row r="65" spans="1:38" ht="8.1" customHeight="1">
      <c r="A65" s="1180"/>
      <c r="B65" s="1210" t="s">
        <v>457</v>
      </c>
      <c r="C65" s="1211">
        <f t="shared" si="14"/>
        <v>10</v>
      </c>
      <c r="D65" s="1211">
        <f t="shared" si="15"/>
        <v>10</v>
      </c>
      <c r="E65" s="1211">
        <f t="shared" si="16"/>
        <v>0</v>
      </c>
      <c r="F65" s="1212"/>
      <c r="G65" s="1212"/>
      <c r="H65" s="1212"/>
      <c r="I65" s="1212"/>
      <c r="J65" s="1212"/>
      <c r="K65" s="1212"/>
      <c r="L65" s="1212"/>
      <c r="M65" s="1212"/>
      <c r="N65" s="1212"/>
      <c r="O65" s="1212"/>
      <c r="P65" s="1211">
        <v>10</v>
      </c>
      <c r="Q65" s="1212"/>
      <c r="R65" s="1212"/>
      <c r="S65" s="1215"/>
      <c r="T65" s="1219"/>
    </row>
    <row r="66" spans="1:38" ht="8.1" customHeight="1">
      <c r="A66" s="1180"/>
      <c r="B66" s="1220" t="s">
        <v>458</v>
      </c>
      <c r="C66" s="1211">
        <f t="shared" si="14"/>
        <v>8</v>
      </c>
      <c r="D66" s="1211">
        <f t="shared" si="15"/>
        <v>4</v>
      </c>
      <c r="E66" s="1211">
        <f t="shared" si="16"/>
        <v>4</v>
      </c>
      <c r="F66" s="1212"/>
      <c r="G66" s="1212"/>
      <c r="H66" s="1212"/>
      <c r="I66" s="1212"/>
      <c r="J66" s="1212"/>
      <c r="K66" s="1212"/>
      <c r="L66" s="1212"/>
      <c r="M66" s="1212"/>
      <c r="N66" s="1212"/>
      <c r="O66" s="1212"/>
      <c r="P66" s="1211">
        <v>4</v>
      </c>
      <c r="Q66" s="1211">
        <v>4</v>
      </c>
      <c r="R66" s="1212"/>
      <c r="S66" s="1215"/>
      <c r="T66" s="1219"/>
    </row>
    <row r="67" spans="1:38" ht="8.1" customHeight="1">
      <c r="A67" s="1180"/>
      <c r="B67" s="1210" t="s">
        <v>619</v>
      </c>
      <c r="C67" s="1211">
        <f t="shared" si="14"/>
        <v>29</v>
      </c>
      <c r="D67" s="1211">
        <f t="shared" si="15"/>
        <v>24</v>
      </c>
      <c r="E67" s="1211">
        <f t="shared" si="16"/>
        <v>5</v>
      </c>
      <c r="F67" s="1212"/>
      <c r="G67" s="1212"/>
      <c r="H67" s="1212"/>
      <c r="I67" s="1212"/>
      <c r="J67" s="1212"/>
      <c r="K67" s="1212"/>
      <c r="L67" s="1212"/>
      <c r="M67" s="1212"/>
      <c r="N67" s="1212"/>
      <c r="O67" s="1212"/>
      <c r="P67" s="1211">
        <v>2</v>
      </c>
      <c r="Q67" s="1212"/>
      <c r="R67" s="1211">
        <v>22</v>
      </c>
      <c r="S67" s="1213">
        <v>5</v>
      </c>
      <c r="T67" s="1219"/>
    </row>
    <row r="68" spans="1:38" ht="8.1" customHeight="1">
      <c r="A68" s="1180"/>
      <c r="B68" s="1197" t="s">
        <v>460</v>
      </c>
      <c r="C68" s="1198">
        <f t="shared" si="14"/>
        <v>115</v>
      </c>
      <c r="D68" s="1198">
        <f t="shared" si="15"/>
        <v>78</v>
      </c>
      <c r="E68" s="1198">
        <f t="shared" si="16"/>
        <v>37</v>
      </c>
      <c r="F68" s="1199"/>
      <c r="G68" s="1199"/>
      <c r="H68" s="1199"/>
      <c r="I68" s="1199"/>
      <c r="J68" s="1199"/>
      <c r="K68" s="1199"/>
      <c r="L68" s="1199"/>
      <c r="M68" s="1199"/>
      <c r="N68" s="1198">
        <v>14</v>
      </c>
      <c r="O68" s="1198">
        <v>11</v>
      </c>
      <c r="P68" s="1198">
        <v>19</v>
      </c>
      <c r="Q68" s="1198">
        <v>14</v>
      </c>
      <c r="R68" s="1198">
        <v>45</v>
      </c>
      <c r="S68" s="1202">
        <v>12</v>
      </c>
      <c r="T68" s="1199"/>
    </row>
    <row r="69" spans="1:38" ht="8.1" customHeight="1">
      <c r="A69" s="1180"/>
      <c r="B69" s="1197" t="s">
        <v>461</v>
      </c>
      <c r="C69" s="1198">
        <f t="shared" si="14"/>
        <v>700</v>
      </c>
      <c r="D69" s="1198">
        <f t="shared" si="15"/>
        <v>322</v>
      </c>
      <c r="E69" s="1198">
        <f t="shared" si="16"/>
        <v>378</v>
      </c>
      <c r="F69" s="1199"/>
      <c r="G69" s="1199"/>
      <c r="H69" s="1199"/>
      <c r="I69" s="1199"/>
      <c r="J69" s="1198">
        <v>4</v>
      </c>
      <c r="K69" s="1198">
        <v>5</v>
      </c>
      <c r="L69" s="1198">
        <v>42</v>
      </c>
      <c r="M69" s="1198">
        <v>55</v>
      </c>
      <c r="N69" s="1198">
        <v>40</v>
      </c>
      <c r="O69" s="1198">
        <v>62</v>
      </c>
      <c r="P69" s="1198">
        <v>216</v>
      </c>
      <c r="Q69" s="1198">
        <v>234</v>
      </c>
      <c r="R69" s="1198">
        <v>20</v>
      </c>
      <c r="S69" s="1202">
        <v>22</v>
      </c>
      <c r="T69" s="1199"/>
    </row>
    <row r="70" spans="1:38" ht="8.1" customHeight="1">
      <c r="A70" s="1180"/>
      <c r="B70" s="1197" t="s">
        <v>462</v>
      </c>
      <c r="C70" s="1198">
        <f t="shared" si="14"/>
        <v>219</v>
      </c>
      <c r="D70" s="1198">
        <f t="shared" si="15"/>
        <v>184</v>
      </c>
      <c r="E70" s="1198">
        <f t="shared" si="16"/>
        <v>35</v>
      </c>
      <c r="F70" s="1199"/>
      <c r="G70" s="1199"/>
      <c r="H70" s="1199"/>
      <c r="I70" s="1199"/>
      <c r="J70" s="1198">
        <v>11</v>
      </c>
      <c r="K70" s="1198">
        <v>2</v>
      </c>
      <c r="L70" s="1198">
        <v>24</v>
      </c>
      <c r="M70" s="1198">
        <v>7</v>
      </c>
      <c r="N70" s="1198">
        <v>24</v>
      </c>
      <c r="O70" s="1198">
        <v>4</v>
      </c>
      <c r="P70" s="1198">
        <v>97</v>
      </c>
      <c r="Q70" s="1198">
        <v>18</v>
      </c>
      <c r="R70" s="1198">
        <v>28</v>
      </c>
      <c r="S70" s="1202">
        <v>4</v>
      </c>
      <c r="T70" s="1199"/>
    </row>
    <row r="71" spans="1:38" ht="8.1" customHeight="1">
      <c r="A71" s="1180"/>
      <c r="B71" s="1197" t="s">
        <v>463</v>
      </c>
      <c r="C71" s="1198">
        <f t="shared" si="14"/>
        <v>304</v>
      </c>
      <c r="D71" s="1198">
        <f t="shared" si="15"/>
        <v>123</v>
      </c>
      <c r="E71" s="1198">
        <f t="shared" si="16"/>
        <v>181</v>
      </c>
      <c r="F71" s="1199"/>
      <c r="G71" s="1199"/>
      <c r="H71" s="1199"/>
      <c r="I71" s="1199"/>
      <c r="J71" s="1198">
        <v>1</v>
      </c>
      <c r="K71" s="1198">
        <v>2</v>
      </c>
      <c r="L71" s="1198">
        <v>10</v>
      </c>
      <c r="M71" s="1198">
        <v>19</v>
      </c>
      <c r="N71" s="1198">
        <v>19</v>
      </c>
      <c r="O71" s="1198">
        <v>40</v>
      </c>
      <c r="P71" s="1198">
        <v>83</v>
      </c>
      <c r="Q71" s="1198">
        <v>115</v>
      </c>
      <c r="R71" s="1198">
        <v>10</v>
      </c>
      <c r="S71" s="1202">
        <v>5</v>
      </c>
      <c r="T71" s="1199"/>
    </row>
    <row r="72" spans="1:38" ht="8.1" customHeight="1">
      <c r="A72" s="1180"/>
      <c r="B72" s="1197" t="s">
        <v>464</v>
      </c>
      <c r="C72" s="1198">
        <f t="shared" si="14"/>
        <v>556</v>
      </c>
      <c r="D72" s="1198">
        <f t="shared" si="15"/>
        <v>190</v>
      </c>
      <c r="E72" s="1198">
        <f t="shared" si="16"/>
        <v>366</v>
      </c>
      <c r="F72" s="1199"/>
      <c r="G72" s="1199"/>
      <c r="H72" s="1199"/>
      <c r="I72" s="1199"/>
      <c r="J72" s="1199"/>
      <c r="K72" s="1199"/>
      <c r="L72" s="1198">
        <v>5</v>
      </c>
      <c r="M72" s="1198">
        <v>13</v>
      </c>
      <c r="N72" s="1198">
        <v>15</v>
      </c>
      <c r="O72" s="1198">
        <v>56</v>
      </c>
      <c r="P72" s="1198">
        <v>151</v>
      </c>
      <c r="Q72" s="1198">
        <v>268</v>
      </c>
      <c r="R72" s="1198">
        <v>19</v>
      </c>
      <c r="S72" s="1202">
        <v>29</v>
      </c>
      <c r="T72" s="1199"/>
    </row>
    <row r="73" spans="1:38" ht="12" customHeight="1">
      <c r="B73" s="1162" t="s">
        <v>620</v>
      </c>
      <c r="R73" s="3004" t="s">
        <v>366</v>
      </c>
      <c r="AD73" s="1183"/>
      <c r="AF73" s="1184"/>
      <c r="AH73" s="1184"/>
      <c r="AJ73" s="1184"/>
      <c r="AL73" s="1184"/>
    </row>
    <row r="74" spans="1:38" ht="9" customHeight="1">
      <c r="B74" s="1162" t="s">
        <v>621</v>
      </c>
      <c r="AD74" s="1183"/>
      <c r="AF74" s="1184"/>
      <c r="AH74" s="1184"/>
      <c r="AJ74" s="1184"/>
      <c r="AL74" s="1184"/>
    </row>
    <row r="75" spans="1:38">
      <c r="A75" s="1196"/>
      <c r="B75" s="1196"/>
      <c r="C75" s="1196"/>
      <c r="D75" s="1196"/>
      <c r="E75" s="1196"/>
      <c r="F75" s="1196"/>
      <c r="G75" s="1196"/>
      <c r="H75" s="1196"/>
      <c r="I75" s="1196"/>
      <c r="J75" s="1196"/>
      <c r="K75" s="1196"/>
      <c r="L75" s="1196"/>
      <c r="M75" s="1196"/>
      <c r="N75" s="1196"/>
      <c r="O75" s="1196"/>
      <c r="P75" s="1196"/>
      <c r="Q75" s="1196"/>
      <c r="R75" s="1196"/>
      <c r="S75" s="1196"/>
      <c r="T75" s="1196"/>
      <c r="AD75" s="1183"/>
      <c r="AF75" s="1184"/>
      <c r="AH75" s="1184"/>
      <c r="AJ75" s="1184"/>
      <c r="AL75" s="1184"/>
    </row>
    <row r="76" spans="1:38">
      <c r="B76" s="1196"/>
      <c r="C76" s="1196"/>
      <c r="D76" s="1196"/>
      <c r="E76" s="1196"/>
      <c r="F76" s="1196"/>
      <c r="G76" s="1196"/>
      <c r="H76" s="1196"/>
      <c r="I76" s="1196"/>
      <c r="J76" s="1196"/>
      <c r="K76" s="1196"/>
      <c r="L76" s="1196"/>
      <c r="M76" s="1196"/>
      <c r="N76" s="1196"/>
      <c r="O76" s="1196"/>
      <c r="P76" s="1196"/>
      <c r="Q76" s="1196"/>
      <c r="R76" s="1196"/>
      <c r="S76" s="1196"/>
      <c r="T76" s="1196"/>
      <c r="AD76" s="1183"/>
      <c r="AF76" s="1184"/>
      <c r="AH76" s="1184"/>
      <c r="AJ76" s="1184"/>
      <c r="AL76" s="1184"/>
    </row>
    <row r="77" spans="1:38">
      <c r="B77" s="1196"/>
      <c r="C77" s="1196"/>
      <c r="D77" s="1196"/>
      <c r="E77" s="1196"/>
      <c r="F77" s="1196"/>
      <c r="G77" s="1196"/>
      <c r="H77" s="1196"/>
      <c r="I77" s="1196"/>
      <c r="J77" s="1196"/>
      <c r="K77" s="1196"/>
      <c r="L77" s="1196"/>
      <c r="M77" s="1196"/>
      <c r="N77" s="1196"/>
      <c r="O77" s="1196"/>
      <c r="P77" s="1196"/>
      <c r="Q77" s="1196"/>
      <c r="R77" s="1196"/>
      <c r="S77" s="1196"/>
      <c r="T77" s="1196"/>
      <c r="AD77" s="1183"/>
      <c r="AF77" s="1184"/>
      <c r="AH77" s="1184"/>
      <c r="AJ77" s="1184"/>
      <c r="AL77" s="1184"/>
    </row>
    <row r="78" spans="1:38">
      <c r="B78" s="1196"/>
      <c r="C78" s="1196"/>
      <c r="D78" s="1196"/>
      <c r="E78" s="1196"/>
      <c r="F78" s="1196"/>
      <c r="G78" s="1196"/>
      <c r="H78" s="1196"/>
      <c r="I78" s="1196"/>
      <c r="J78" s="1196"/>
      <c r="K78" s="1196"/>
      <c r="L78" s="1196"/>
      <c r="M78" s="1196"/>
      <c r="N78" s="1196"/>
      <c r="O78" s="1196"/>
      <c r="P78" s="1196"/>
      <c r="Q78" s="1196"/>
      <c r="R78" s="1196"/>
      <c r="S78" s="1196"/>
      <c r="T78" s="1196"/>
      <c r="AD78" s="1183"/>
      <c r="AF78" s="1184"/>
      <c r="AH78" s="1184"/>
      <c r="AJ78" s="1184"/>
      <c r="AL78" s="1184"/>
    </row>
    <row r="79" spans="1:38">
      <c r="B79" s="1196"/>
      <c r="C79" s="1196"/>
      <c r="D79" s="1196"/>
      <c r="E79" s="1196"/>
      <c r="F79" s="1196"/>
      <c r="G79" s="1196"/>
      <c r="H79" s="1196"/>
      <c r="I79" s="1196"/>
      <c r="J79" s="1196"/>
      <c r="K79" s="1196"/>
      <c r="L79" s="1196"/>
      <c r="M79" s="1196"/>
      <c r="N79" s="1196"/>
      <c r="O79" s="1196"/>
      <c r="P79" s="1196"/>
      <c r="Q79" s="1196"/>
      <c r="R79" s="1196"/>
      <c r="S79" s="1196"/>
      <c r="T79" s="1196"/>
      <c r="AD79" s="1183"/>
      <c r="AF79" s="1184"/>
      <c r="AH79" s="1184"/>
      <c r="AJ79" s="1184"/>
      <c r="AL79" s="1184"/>
    </row>
    <row r="80" spans="1:38">
      <c r="B80" s="1196"/>
      <c r="C80" s="1196"/>
      <c r="D80" s="1196"/>
      <c r="E80" s="1196"/>
      <c r="F80" s="1196"/>
      <c r="G80" s="1196"/>
      <c r="H80" s="1196"/>
      <c r="I80" s="1196"/>
      <c r="J80" s="1196"/>
      <c r="K80" s="1196"/>
      <c r="L80" s="1196"/>
      <c r="M80" s="1196"/>
      <c r="N80" s="1196"/>
      <c r="O80" s="1196"/>
      <c r="P80" s="1196"/>
      <c r="Q80" s="1196"/>
      <c r="R80" s="1196"/>
      <c r="S80" s="1196"/>
      <c r="T80" s="1196"/>
      <c r="AD80" s="1183"/>
      <c r="AF80" s="1184"/>
      <c r="AH80" s="1184"/>
      <c r="AJ80" s="1184"/>
      <c r="AL80" s="1184"/>
    </row>
    <row r="81" spans="2:38">
      <c r="B81" s="1196"/>
      <c r="C81" s="1196"/>
      <c r="D81" s="1196"/>
      <c r="E81" s="1196"/>
      <c r="F81" s="1196"/>
      <c r="G81" s="1196"/>
      <c r="H81" s="1196"/>
      <c r="I81" s="1196"/>
      <c r="J81" s="1196"/>
      <c r="K81" s="1196"/>
      <c r="L81" s="1196"/>
      <c r="M81" s="1196"/>
      <c r="N81" s="1196"/>
      <c r="O81" s="1196"/>
      <c r="P81" s="1196"/>
      <c r="Q81" s="1196"/>
      <c r="R81" s="1196"/>
      <c r="S81" s="1196"/>
      <c r="T81" s="1196"/>
      <c r="AD81" s="1183"/>
      <c r="AF81" s="1184"/>
      <c r="AH81" s="1184"/>
      <c r="AJ81" s="1184"/>
      <c r="AL81" s="1184"/>
    </row>
    <row r="82" spans="2:38">
      <c r="B82" s="1196"/>
      <c r="C82" s="1196"/>
      <c r="D82" s="1196"/>
      <c r="E82" s="1196"/>
      <c r="F82" s="1196"/>
      <c r="G82" s="1196"/>
      <c r="H82" s="1196"/>
      <c r="I82" s="1196"/>
      <c r="J82" s="1196"/>
      <c r="K82" s="1196"/>
      <c r="L82" s="1196"/>
      <c r="M82" s="1196"/>
      <c r="N82" s="1196"/>
      <c r="O82" s="1196"/>
      <c r="P82" s="1196"/>
      <c r="Q82" s="1196"/>
      <c r="R82" s="1196"/>
      <c r="S82" s="1196"/>
      <c r="T82" s="1196"/>
      <c r="AD82" s="1183"/>
      <c r="AF82" s="1184"/>
      <c r="AH82" s="1184"/>
      <c r="AJ82" s="1184"/>
      <c r="AL82" s="1184"/>
    </row>
    <row r="83" spans="2:38">
      <c r="B83" s="1196"/>
      <c r="C83" s="1196"/>
      <c r="D83" s="1196"/>
      <c r="E83" s="1196"/>
      <c r="F83" s="1196"/>
      <c r="G83" s="1196"/>
      <c r="H83" s="1196"/>
      <c r="I83" s="1196"/>
      <c r="J83" s="1196"/>
      <c r="K83" s="1196"/>
      <c r="L83" s="1196"/>
      <c r="M83" s="1196"/>
      <c r="N83" s="1196"/>
      <c r="O83" s="1196"/>
      <c r="P83" s="1196"/>
      <c r="Q83" s="1196"/>
      <c r="R83" s="1196"/>
      <c r="S83" s="1196"/>
      <c r="T83" s="1196"/>
      <c r="AD83" s="1183"/>
      <c r="AF83" s="1184"/>
      <c r="AH83" s="1184"/>
      <c r="AJ83" s="1184"/>
      <c r="AL83" s="1184"/>
    </row>
    <row r="84" spans="2:38">
      <c r="B84" s="1196"/>
      <c r="C84" s="1196"/>
      <c r="D84" s="1196"/>
      <c r="E84" s="1196"/>
      <c r="F84" s="1196"/>
      <c r="G84" s="1196"/>
      <c r="H84" s="1196"/>
      <c r="I84" s="1196"/>
      <c r="J84" s="1196"/>
      <c r="K84" s="1196"/>
      <c r="L84" s="1196"/>
      <c r="M84" s="1196"/>
      <c r="N84" s="1196"/>
      <c r="O84" s="1196"/>
      <c r="P84" s="1196"/>
      <c r="Q84" s="1196"/>
      <c r="R84" s="1196"/>
      <c r="S84" s="1196"/>
      <c r="T84" s="1196"/>
      <c r="AD84" s="1183"/>
      <c r="AF84" s="1184"/>
      <c r="AH84" s="1184"/>
      <c r="AJ84" s="1184"/>
      <c r="AL84" s="1184"/>
    </row>
    <row r="85" spans="2:38">
      <c r="B85" s="1196"/>
      <c r="C85" s="1196"/>
      <c r="D85" s="1196"/>
      <c r="E85" s="1196"/>
      <c r="F85" s="1196"/>
      <c r="G85" s="1196"/>
      <c r="H85" s="1196"/>
      <c r="I85" s="1196"/>
      <c r="J85" s="1196"/>
      <c r="K85" s="1196"/>
      <c r="L85" s="1196"/>
      <c r="M85" s="1196"/>
      <c r="N85" s="1196"/>
      <c r="O85" s="1196"/>
      <c r="P85" s="1196"/>
      <c r="Q85" s="1196"/>
      <c r="R85" s="1196"/>
      <c r="S85" s="1196"/>
      <c r="T85" s="1196"/>
      <c r="AF85" s="1184"/>
      <c r="AH85" s="1184"/>
      <c r="AJ85" s="1184"/>
      <c r="AL85" s="1184"/>
    </row>
    <row r="86" spans="2:38">
      <c r="AD86" s="1183"/>
      <c r="AF86" s="1184"/>
      <c r="AH86" s="1184"/>
      <c r="AJ86" s="1184"/>
      <c r="AL86" s="1184"/>
    </row>
    <row r="87" spans="2:38">
      <c r="AF87" s="1184"/>
      <c r="AH87" s="1184"/>
      <c r="AJ87" s="1184"/>
      <c r="AL87" s="1184"/>
    </row>
    <row r="128" spans="46:46">
      <c r="AT128" s="1162" t="s">
        <v>380</v>
      </c>
    </row>
    <row r="172" spans="85:85">
      <c r="CG172" s="1162" t="s">
        <v>380</v>
      </c>
    </row>
  </sheetData>
  <sheetProtection password="CA55" sheet="1" objects="1" scenarios="1"/>
  <phoneticPr fontId="9" type="noConversion"/>
  <pageMargins left="0.82677165354330717" right="0.98425196850393704" top="0.78740157480314965" bottom="0.31496062992125984" header="0" footer="0"/>
  <pageSetup scale="95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CG132"/>
  <sheetViews>
    <sheetView showGridLines="0" workbookViewId="0">
      <selection sqref="A1:IV65536"/>
    </sheetView>
  </sheetViews>
  <sheetFormatPr baseColWidth="10" defaultColWidth="11.796875" defaultRowHeight="10.5"/>
  <cols>
    <col min="1" max="1" width="4.59765625" style="1224" customWidth="1"/>
    <col min="2" max="2" width="37.3984375" style="1224" customWidth="1"/>
    <col min="3" max="3" width="8.3984375" style="1224" customWidth="1"/>
    <col min="4" max="4" width="6.3984375" style="1224" customWidth="1"/>
    <col min="5" max="6" width="6.59765625" style="1224" customWidth="1"/>
    <col min="7" max="7" width="6.3984375" style="1224" customWidth="1"/>
    <col min="8" max="8" width="6.796875" style="1224" customWidth="1"/>
    <col min="9" max="9" width="6.59765625" style="1224" customWidth="1"/>
    <col min="10" max="10" width="6.3984375" style="1224" customWidth="1"/>
    <col min="11" max="11" width="6.59765625" style="1224" customWidth="1"/>
    <col min="12" max="12" width="5.3984375" style="1224" customWidth="1"/>
    <col min="13" max="13" width="5.59765625" style="1224" customWidth="1"/>
    <col min="14" max="14" width="5.796875" style="1224" customWidth="1"/>
    <col min="15" max="15" width="5.59765625" style="1224" customWidth="1"/>
    <col min="16" max="16" width="5.796875" style="1224" customWidth="1"/>
    <col min="17" max="17" width="5.3984375" style="1224" customWidth="1"/>
    <col min="18" max="18" width="5.59765625" style="1224" customWidth="1"/>
    <col min="19" max="19" width="5.796875" style="1224" customWidth="1"/>
    <col min="20" max="20" width="1.19921875" style="1224" customWidth="1"/>
    <col min="21" max="21" width="2.19921875" style="1224" customWidth="1"/>
    <col min="22" max="25" width="11.796875" style="1224"/>
    <col min="26" max="26" width="2.19921875" style="1224" customWidth="1"/>
    <col min="27" max="27" width="41.796875" style="1224" customWidth="1"/>
    <col min="28" max="16384" width="11.796875" style="1224"/>
  </cols>
  <sheetData>
    <row r="1" spans="1:72" ht="17.100000000000001" customHeight="1">
      <c r="A1" s="1221" t="s">
        <v>298</v>
      </c>
      <c r="B1" s="1222"/>
      <c r="C1" s="1222"/>
      <c r="D1" s="1222"/>
      <c r="E1" s="1223" t="s">
        <v>380</v>
      </c>
      <c r="F1" s="1223" t="s">
        <v>380</v>
      </c>
      <c r="G1" s="1222"/>
      <c r="H1" s="1222"/>
      <c r="I1" s="1222"/>
      <c r="J1" s="1222"/>
      <c r="K1" s="1222"/>
      <c r="L1" s="1222"/>
      <c r="M1" s="1222"/>
      <c r="N1" s="1222"/>
      <c r="O1" s="1222"/>
      <c r="P1" s="1222"/>
      <c r="Q1" s="1222"/>
      <c r="R1" s="1222"/>
      <c r="S1" s="1222"/>
      <c r="T1" s="1222"/>
      <c r="U1" s="1222"/>
      <c r="V1" s="1222"/>
      <c r="W1" s="1222"/>
    </row>
    <row r="2" spans="1:72" ht="1.5" customHeight="1">
      <c r="A2" s="1222"/>
      <c r="B2" s="1222"/>
      <c r="C2" s="1222"/>
      <c r="D2" s="1222"/>
      <c r="E2" s="1222"/>
      <c r="F2" s="1222"/>
      <c r="G2" s="1222"/>
      <c r="H2" s="1222"/>
      <c r="I2" s="1222"/>
      <c r="J2" s="1222"/>
      <c r="K2" s="1222"/>
      <c r="L2" s="1222"/>
      <c r="M2" s="1222"/>
      <c r="N2" s="1222"/>
      <c r="O2" s="1222"/>
      <c r="P2" s="1222"/>
      <c r="Q2" s="1222"/>
      <c r="R2" s="1222"/>
      <c r="S2" s="1222"/>
      <c r="T2" s="1222"/>
      <c r="U2" s="1222"/>
      <c r="V2" s="1222"/>
      <c r="W2" s="1222"/>
    </row>
    <row r="3" spans="1:72" ht="10.5" customHeight="1">
      <c r="A3" s="1221" t="s">
        <v>622</v>
      </c>
      <c r="B3" s="1222"/>
      <c r="C3" s="1222"/>
      <c r="D3" s="1222"/>
      <c r="E3" s="1222"/>
      <c r="F3" s="1222"/>
      <c r="G3" s="1222"/>
      <c r="H3" s="1222"/>
      <c r="I3" s="1222"/>
      <c r="J3" s="1222"/>
      <c r="K3" s="1222"/>
      <c r="L3" s="1222"/>
      <c r="M3" s="1222"/>
      <c r="N3" s="1222"/>
      <c r="O3" s="1222"/>
      <c r="P3" s="1222"/>
      <c r="Q3" s="1222"/>
      <c r="R3" s="1222"/>
      <c r="S3" s="1222"/>
      <c r="T3" s="1222"/>
      <c r="U3" s="1222"/>
      <c r="V3" s="1222"/>
      <c r="W3" s="1222"/>
    </row>
    <row r="4" spans="1:72" ht="9.9499999999999993" customHeight="1">
      <c r="A4" s="1221" t="s">
        <v>211</v>
      </c>
      <c r="B4" s="1222"/>
      <c r="C4" s="1222"/>
      <c r="D4" s="1222"/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222"/>
      <c r="U4" s="1222"/>
      <c r="V4" s="1222"/>
      <c r="W4" s="1222"/>
    </row>
    <row r="5" spans="1:72" ht="8.1" customHeight="1">
      <c r="A5" s="1222"/>
      <c r="B5" s="1222"/>
      <c r="C5" s="1222"/>
      <c r="D5" s="1222"/>
      <c r="E5" s="1222"/>
      <c r="F5" s="1222"/>
      <c r="G5" s="1222"/>
      <c r="H5" s="1222"/>
      <c r="I5" s="1222"/>
      <c r="J5" s="1222"/>
      <c r="K5" s="1222"/>
      <c r="L5" s="1222"/>
      <c r="M5" s="1222"/>
      <c r="N5" s="1222"/>
      <c r="O5" s="1222"/>
      <c r="P5" s="1222"/>
      <c r="Q5" s="1222"/>
      <c r="R5" s="1222"/>
      <c r="S5" s="1222"/>
      <c r="T5" s="1222"/>
      <c r="U5" s="1222"/>
      <c r="V5" s="1222"/>
      <c r="W5" s="1222"/>
      <c r="BT5" s="1225" t="s">
        <v>380</v>
      </c>
    </row>
    <row r="6" spans="1:72" ht="0.95" customHeight="1">
      <c r="A6" s="1226"/>
      <c r="B6" s="1227"/>
      <c r="C6" s="1228"/>
      <c r="D6" s="1228"/>
      <c r="E6" s="1227"/>
      <c r="F6" s="1228"/>
      <c r="G6" s="1227"/>
      <c r="H6" s="1228"/>
      <c r="I6" s="1227"/>
      <c r="J6" s="1228"/>
      <c r="K6" s="1227"/>
      <c r="L6" s="1228"/>
      <c r="M6" s="1227"/>
      <c r="N6" s="1228"/>
      <c r="O6" s="1227"/>
      <c r="P6" s="1228"/>
      <c r="Q6" s="1227"/>
      <c r="R6" s="1228"/>
      <c r="S6" s="1228"/>
      <c r="T6" s="1227"/>
      <c r="U6" s="1222"/>
      <c r="V6" s="1221" t="s">
        <v>380</v>
      </c>
      <c r="W6" s="1222"/>
    </row>
    <row r="7" spans="1:72" ht="12.95" customHeight="1">
      <c r="A7" s="1229"/>
      <c r="B7" s="1230"/>
      <c r="C7" s="1231" t="s">
        <v>606</v>
      </c>
      <c r="D7" s="1232"/>
      <c r="E7" s="1230"/>
      <c r="F7" s="1231" t="s">
        <v>607</v>
      </c>
      <c r="G7" s="1230"/>
      <c r="H7" s="1232"/>
      <c r="I7" s="1233" t="s">
        <v>608</v>
      </c>
      <c r="J7" s="1231" t="s">
        <v>609</v>
      </c>
      <c r="K7" s="1233" t="s">
        <v>610</v>
      </c>
      <c r="L7" s="1231" t="s">
        <v>609</v>
      </c>
      <c r="M7" s="1233" t="s">
        <v>611</v>
      </c>
      <c r="N7" s="1231" t="s">
        <v>612</v>
      </c>
      <c r="O7" s="1230"/>
      <c r="P7" s="1231" t="s">
        <v>613</v>
      </c>
      <c r="Q7" s="1230"/>
      <c r="R7" s="1231" t="s">
        <v>614</v>
      </c>
      <c r="S7" s="1232"/>
      <c r="T7" s="1230"/>
      <c r="U7" s="1222"/>
      <c r="V7" s="1222"/>
      <c r="W7" s="1222"/>
    </row>
    <row r="8" spans="1:72" ht="9" customHeight="1">
      <c r="A8" s="1229"/>
      <c r="B8" s="1233" t="s">
        <v>381</v>
      </c>
      <c r="C8" s="1234"/>
      <c r="D8" s="1234"/>
      <c r="E8" s="1234"/>
      <c r="F8" s="1234"/>
      <c r="G8" s="1234"/>
      <c r="H8" s="1234"/>
      <c r="I8" s="1234"/>
      <c r="J8" s="1234"/>
      <c r="K8" s="1234"/>
      <c r="L8" s="1234"/>
      <c r="M8" s="1234"/>
      <c r="N8" s="1234"/>
      <c r="O8" s="1234"/>
      <c r="P8" s="1234"/>
      <c r="Q8" s="1234"/>
      <c r="R8" s="1234"/>
      <c r="S8" s="1235"/>
      <c r="T8" s="1234"/>
      <c r="U8" s="1222"/>
      <c r="V8" s="1222"/>
      <c r="W8" s="1222"/>
    </row>
    <row r="9" spans="1:72" ht="8.1" customHeight="1">
      <c r="A9" s="1236"/>
      <c r="B9" s="1237" t="s">
        <v>380</v>
      </c>
      <c r="C9" s="1237" t="s">
        <v>383</v>
      </c>
      <c r="D9" s="1238" t="s">
        <v>615</v>
      </c>
      <c r="E9" s="1238" t="s">
        <v>616</v>
      </c>
      <c r="F9" s="1238" t="s">
        <v>615</v>
      </c>
      <c r="G9" s="1238" t="s">
        <v>616</v>
      </c>
      <c r="H9" s="1238" t="s">
        <v>615</v>
      </c>
      <c r="I9" s="1238" t="s">
        <v>616</v>
      </c>
      <c r="J9" s="1238" t="s">
        <v>615</v>
      </c>
      <c r="K9" s="1238" t="s">
        <v>616</v>
      </c>
      <c r="L9" s="1238" t="s">
        <v>615</v>
      </c>
      <c r="M9" s="1238" t="s">
        <v>616</v>
      </c>
      <c r="N9" s="1238" t="s">
        <v>615</v>
      </c>
      <c r="O9" s="1238" t="s">
        <v>616</v>
      </c>
      <c r="P9" s="1238" t="s">
        <v>615</v>
      </c>
      <c r="Q9" s="1238" t="s">
        <v>616</v>
      </c>
      <c r="R9" s="1238" t="s">
        <v>615</v>
      </c>
      <c r="S9" s="1239" t="s">
        <v>616</v>
      </c>
      <c r="T9" s="1240"/>
      <c r="U9" s="1222"/>
      <c r="V9" s="1222"/>
      <c r="W9" s="1222"/>
      <c r="AQ9" s="1225" t="s">
        <v>380</v>
      </c>
    </row>
    <row r="10" spans="1:72" ht="10.5" hidden="1" customHeight="1">
      <c r="A10" s="1241"/>
      <c r="B10" s="1242"/>
      <c r="C10" s="1242"/>
      <c r="D10" s="1242"/>
      <c r="E10" s="1242"/>
      <c r="F10" s="1242"/>
      <c r="G10" s="1242"/>
      <c r="H10" s="1242"/>
      <c r="I10" s="1242"/>
      <c r="J10" s="1242"/>
      <c r="K10" s="1242"/>
      <c r="L10" s="1242"/>
      <c r="M10" s="1242"/>
      <c r="N10" s="1242"/>
      <c r="O10" s="1242"/>
      <c r="P10" s="1242"/>
      <c r="Q10" s="1242"/>
      <c r="R10" s="1242"/>
      <c r="S10" s="1243"/>
      <c r="T10" s="1242"/>
    </row>
    <row r="11" spans="1:72" ht="10.5" hidden="1" customHeight="1">
      <c r="A11" s="1244"/>
      <c r="B11" s="1245"/>
      <c r="C11" s="1245"/>
      <c r="D11" s="1245"/>
      <c r="E11" s="1245"/>
      <c r="F11" s="1245"/>
      <c r="G11" s="1245"/>
      <c r="H11" s="1245"/>
      <c r="I11" s="1245"/>
      <c r="J11" s="1245"/>
      <c r="K11" s="1245"/>
      <c r="L11" s="1245"/>
      <c r="M11" s="1245"/>
      <c r="N11" s="1245"/>
      <c r="O11" s="1245"/>
      <c r="P11" s="1245"/>
      <c r="Q11" s="1245"/>
      <c r="R11" s="1245"/>
      <c r="S11" s="1246"/>
      <c r="T11" s="1245"/>
      <c r="AF11" s="1247"/>
      <c r="AH11" s="1247"/>
      <c r="AJ11" s="1247"/>
      <c r="AL11" s="1247"/>
    </row>
    <row r="12" spans="1:72" ht="6.95" customHeight="1">
      <c r="A12" s="1248"/>
      <c r="B12" s="1249"/>
      <c r="D12" s="1248"/>
      <c r="E12" s="1250"/>
      <c r="F12" s="1248"/>
      <c r="G12" s="1250"/>
      <c r="H12" s="1248"/>
      <c r="I12" s="1250"/>
      <c r="J12" s="1248"/>
      <c r="K12" s="1250"/>
      <c r="L12" s="1248"/>
      <c r="M12" s="1250"/>
      <c r="N12" s="1248"/>
      <c r="O12" s="1250"/>
      <c r="P12" s="1248"/>
      <c r="Q12" s="1250"/>
      <c r="R12" s="1248"/>
      <c r="S12" s="1248"/>
      <c r="T12" s="1249"/>
    </row>
    <row r="13" spans="1:72" ht="9" customHeight="1">
      <c r="A13" s="1248"/>
      <c r="B13" s="1251" t="s">
        <v>470</v>
      </c>
      <c r="C13" s="1252">
        <f t="shared" ref="C13:S13" si="0">SUM(C16:C32)</f>
        <v>12377</v>
      </c>
      <c r="D13" s="1252">
        <f t="shared" si="0"/>
        <v>5578</v>
      </c>
      <c r="E13" s="1252">
        <f t="shared" si="0"/>
        <v>6799</v>
      </c>
      <c r="F13" s="1252">
        <f t="shared" si="0"/>
        <v>1705</v>
      </c>
      <c r="G13" s="1252">
        <f t="shared" si="0"/>
        <v>2198</v>
      </c>
      <c r="H13" s="1252">
        <f t="shared" si="0"/>
        <v>1488</v>
      </c>
      <c r="I13" s="1252">
        <f t="shared" si="0"/>
        <v>1861</v>
      </c>
      <c r="J13" s="1252">
        <f t="shared" si="0"/>
        <v>1262</v>
      </c>
      <c r="K13" s="1252">
        <f t="shared" si="0"/>
        <v>1424</v>
      </c>
      <c r="L13" s="1252">
        <f t="shared" si="0"/>
        <v>507</v>
      </c>
      <c r="M13" s="1252">
        <f t="shared" si="0"/>
        <v>490</v>
      </c>
      <c r="N13" s="1252">
        <f t="shared" si="0"/>
        <v>229</v>
      </c>
      <c r="O13" s="1252">
        <f t="shared" si="0"/>
        <v>231</v>
      </c>
      <c r="P13" s="1252">
        <f t="shared" si="0"/>
        <v>269</v>
      </c>
      <c r="Q13" s="1252">
        <f t="shared" si="0"/>
        <v>420</v>
      </c>
      <c r="R13" s="1252">
        <f t="shared" si="0"/>
        <v>118</v>
      </c>
      <c r="S13" s="1253">
        <f t="shared" si="0"/>
        <v>175</v>
      </c>
      <c r="T13" s="1249"/>
      <c r="AF13" s="1247"/>
      <c r="AH13" s="1247"/>
      <c r="AJ13" s="1247"/>
      <c r="AL13" s="1247"/>
    </row>
    <row r="14" spans="1:72" ht="6" customHeight="1">
      <c r="A14" s="1244"/>
      <c r="B14" s="1245"/>
      <c r="C14" s="1246"/>
      <c r="D14" s="1244"/>
      <c r="E14" s="1254"/>
      <c r="F14" s="1244"/>
      <c r="G14" s="1254"/>
      <c r="H14" s="1244"/>
      <c r="I14" s="1254"/>
      <c r="J14" s="1244"/>
      <c r="K14" s="1254"/>
      <c r="L14" s="1244"/>
      <c r="M14" s="1254"/>
      <c r="N14" s="1244"/>
      <c r="O14" s="1254"/>
      <c r="P14" s="1244"/>
      <c r="Q14" s="1254"/>
      <c r="R14" s="1244"/>
      <c r="S14" s="1244"/>
      <c r="T14" s="1245"/>
    </row>
    <row r="15" spans="1:72" ht="10.5" hidden="1" customHeight="1">
      <c r="A15" s="1244"/>
      <c r="B15" s="1245"/>
      <c r="C15" s="1245"/>
      <c r="D15" s="1245"/>
      <c r="E15" s="1245"/>
      <c r="F15" s="1245"/>
      <c r="G15" s="1245"/>
      <c r="H15" s="1245"/>
      <c r="I15" s="1245"/>
      <c r="J15" s="1245"/>
      <c r="K15" s="1245"/>
      <c r="L15" s="1245"/>
      <c r="M15" s="1245"/>
      <c r="N15" s="1245"/>
      <c r="O15" s="1245"/>
      <c r="P15" s="1245"/>
      <c r="Q15" s="1245"/>
      <c r="R15" s="1245"/>
      <c r="S15" s="1246"/>
      <c r="T15" s="1245"/>
      <c r="AF15" s="1247"/>
      <c r="AH15" s="1247"/>
      <c r="AJ15" s="1247"/>
      <c r="AL15" s="1247"/>
    </row>
    <row r="16" spans="1:72" ht="15" customHeight="1">
      <c r="A16" s="1244"/>
      <c r="B16" s="1255" t="s">
        <v>471</v>
      </c>
      <c r="C16" s="1256">
        <f t="shared" ref="C16:C32" si="1">SUM(D16:E16)</f>
        <v>3350</v>
      </c>
      <c r="D16" s="1256">
        <f t="shared" ref="D16:D32" si="2">SUM(F16+H16+J16+L16+N16+P16+R16)</f>
        <v>1483</v>
      </c>
      <c r="E16" s="1256">
        <f t="shared" ref="E16:E32" si="3">SUM(G16+I16+K16+M16+O16+Q16+S16)</f>
        <v>1867</v>
      </c>
      <c r="F16" s="1256">
        <v>500</v>
      </c>
      <c r="G16" s="1256">
        <v>630</v>
      </c>
      <c r="H16" s="1256">
        <v>399</v>
      </c>
      <c r="I16" s="1256">
        <v>580</v>
      </c>
      <c r="J16" s="1256">
        <v>322</v>
      </c>
      <c r="K16" s="1256">
        <v>384</v>
      </c>
      <c r="L16" s="1256">
        <v>138</v>
      </c>
      <c r="M16" s="1256">
        <v>147</v>
      </c>
      <c r="N16" s="1256">
        <v>50</v>
      </c>
      <c r="O16" s="1256">
        <v>61</v>
      </c>
      <c r="P16" s="1256">
        <v>54</v>
      </c>
      <c r="Q16" s="1256">
        <v>64</v>
      </c>
      <c r="R16" s="1256">
        <v>20</v>
      </c>
      <c r="S16" s="1257">
        <v>1</v>
      </c>
      <c r="T16" s="1245"/>
      <c r="AF16" s="1247"/>
      <c r="AH16" s="1247"/>
      <c r="AJ16" s="1247"/>
      <c r="AL16" s="1247"/>
    </row>
    <row r="17" spans="1:38" ht="15" customHeight="1">
      <c r="A17" s="1244"/>
      <c r="B17" s="1255" t="s">
        <v>472</v>
      </c>
      <c r="C17" s="1256">
        <f t="shared" si="1"/>
        <v>789</v>
      </c>
      <c r="D17" s="1256">
        <f t="shared" si="2"/>
        <v>358</v>
      </c>
      <c r="E17" s="1256">
        <f t="shared" si="3"/>
        <v>431</v>
      </c>
      <c r="F17" s="1256">
        <v>140</v>
      </c>
      <c r="G17" s="1256">
        <v>155</v>
      </c>
      <c r="H17" s="1256">
        <v>101</v>
      </c>
      <c r="I17" s="1256">
        <v>132</v>
      </c>
      <c r="J17" s="1256">
        <v>81</v>
      </c>
      <c r="K17" s="1256">
        <v>106</v>
      </c>
      <c r="L17" s="1256">
        <v>21</v>
      </c>
      <c r="M17" s="1256">
        <v>24</v>
      </c>
      <c r="N17" s="1256">
        <v>12</v>
      </c>
      <c r="O17" s="1256">
        <v>9</v>
      </c>
      <c r="P17" s="1256">
        <v>2</v>
      </c>
      <c r="Q17" s="1256">
        <v>5</v>
      </c>
      <c r="R17" s="1256">
        <v>1</v>
      </c>
      <c r="S17" s="1246"/>
      <c r="T17" s="1245"/>
      <c r="AF17" s="1247"/>
      <c r="AH17" s="1247"/>
      <c r="AJ17" s="1247"/>
      <c r="AL17" s="1247"/>
    </row>
    <row r="18" spans="1:38" ht="15" customHeight="1">
      <c r="A18" s="1244"/>
      <c r="B18" s="1255" t="s">
        <v>473</v>
      </c>
      <c r="C18" s="1256">
        <f t="shared" si="1"/>
        <v>971</v>
      </c>
      <c r="D18" s="1256">
        <f t="shared" si="2"/>
        <v>470</v>
      </c>
      <c r="E18" s="1256">
        <f t="shared" si="3"/>
        <v>501</v>
      </c>
      <c r="F18" s="1256">
        <v>129</v>
      </c>
      <c r="G18" s="1256">
        <v>159</v>
      </c>
      <c r="H18" s="1256">
        <v>134</v>
      </c>
      <c r="I18" s="1256">
        <v>161</v>
      </c>
      <c r="J18" s="1256">
        <v>143</v>
      </c>
      <c r="K18" s="1256">
        <v>131</v>
      </c>
      <c r="L18" s="1256">
        <v>37</v>
      </c>
      <c r="M18" s="1256">
        <v>30</v>
      </c>
      <c r="N18" s="1256">
        <v>16</v>
      </c>
      <c r="O18" s="1256">
        <v>10</v>
      </c>
      <c r="P18" s="1256">
        <v>11</v>
      </c>
      <c r="Q18" s="1256">
        <v>10</v>
      </c>
      <c r="R18" s="1245"/>
      <c r="S18" s="1246"/>
      <c r="T18" s="1245"/>
      <c r="AF18" s="1247"/>
      <c r="AH18" s="1247"/>
      <c r="AJ18" s="1247"/>
      <c r="AL18" s="1247"/>
    </row>
    <row r="19" spans="1:38" ht="15" customHeight="1">
      <c r="A19" s="1244"/>
      <c r="B19" s="1255" t="s">
        <v>474</v>
      </c>
      <c r="C19" s="1256">
        <f t="shared" si="1"/>
        <v>841</v>
      </c>
      <c r="D19" s="1256">
        <f t="shared" si="2"/>
        <v>404</v>
      </c>
      <c r="E19" s="1256">
        <f t="shared" si="3"/>
        <v>437</v>
      </c>
      <c r="F19" s="1256">
        <v>146</v>
      </c>
      <c r="G19" s="1256">
        <v>179</v>
      </c>
      <c r="H19" s="1256">
        <v>111</v>
      </c>
      <c r="I19" s="1256">
        <v>113</v>
      </c>
      <c r="J19" s="1256">
        <v>62</v>
      </c>
      <c r="K19" s="1256">
        <v>69</v>
      </c>
      <c r="L19" s="1256">
        <v>51</v>
      </c>
      <c r="M19" s="1256">
        <v>55</v>
      </c>
      <c r="N19" s="1256">
        <v>20</v>
      </c>
      <c r="O19" s="1256">
        <v>16</v>
      </c>
      <c r="P19" s="1256">
        <v>10</v>
      </c>
      <c r="Q19" s="1256">
        <v>3</v>
      </c>
      <c r="R19" s="1256">
        <v>4</v>
      </c>
      <c r="S19" s="1257">
        <v>2</v>
      </c>
      <c r="T19" s="1245"/>
      <c r="AF19" s="1247"/>
      <c r="AH19" s="1247"/>
      <c r="AJ19" s="1247"/>
      <c r="AL19" s="1247"/>
    </row>
    <row r="20" spans="1:38" ht="15" customHeight="1">
      <c r="A20" s="1244"/>
      <c r="B20" s="1255" t="s">
        <v>475</v>
      </c>
      <c r="C20" s="1256">
        <f t="shared" si="1"/>
        <v>1163</v>
      </c>
      <c r="D20" s="1256">
        <f t="shared" si="2"/>
        <v>513</v>
      </c>
      <c r="E20" s="1256">
        <f t="shared" si="3"/>
        <v>650</v>
      </c>
      <c r="F20" s="1256">
        <v>153</v>
      </c>
      <c r="G20" s="1256">
        <v>207</v>
      </c>
      <c r="H20" s="1256">
        <v>164</v>
      </c>
      <c r="I20" s="1256">
        <v>205</v>
      </c>
      <c r="J20" s="1256">
        <v>127</v>
      </c>
      <c r="K20" s="1256">
        <v>139</v>
      </c>
      <c r="L20" s="1256">
        <v>39</v>
      </c>
      <c r="M20" s="1256">
        <v>53</v>
      </c>
      <c r="N20" s="1256">
        <v>17</v>
      </c>
      <c r="O20" s="1256">
        <v>23</v>
      </c>
      <c r="P20" s="1256">
        <v>13</v>
      </c>
      <c r="Q20" s="1256">
        <v>19</v>
      </c>
      <c r="R20" s="1245"/>
      <c r="S20" s="1257">
        <v>4</v>
      </c>
      <c r="T20" s="1245"/>
      <c r="AF20" s="1247"/>
      <c r="AH20" s="1247"/>
      <c r="AJ20" s="1247"/>
      <c r="AL20" s="1247"/>
    </row>
    <row r="21" spans="1:38" ht="15" customHeight="1">
      <c r="A21" s="1244"/>
      <c r="B21" s="1255" t="s">
        <v>476</v>
      </c>
      <c r="C21" s="1256">
        <f t="shared" si="1"/>
        <v>350</v>
      </c>
      <c r="D21" s="1256">
        <f t="shared" si="2"/>
        <v>175</v>
      </c>
      <c r="E21" s="1256">
        <f t="shared" si="3"/>
        <v>175</v>
      </c>
      <c r="F21" s="1256">
        <v>60</v>
      </c>
      <c r="G21" s="1256">
        <v>70</v>
      </c>
      <c r="H21" s="1256">
        <v>38</v>
      </c>
      <c r="I21" s="1256">
        <v>63</v>
      </c>
      <c r="J21" s="1256">
        <v>53</v>
      </c>
      <c r="K21" s="1256">
        <v>31</v>
      </c>
      <c r="L21" s="1256">
        <v>16</v>
      </c>
      <c r="M21" s="1256">
        <v>7</v>
      </c>
      <c r="N21" s="1256">
        <v>4</v>
      </c>
      <c r="O21" s="1256">
        <v>2</v>
      </c>
      <c r="P21" s="1256">
        <v>4</v>
      </c>
      <c r="Q21" s="1256">
        <v>2</v>
      </c>
      <c r="R21" s="1245"/>
      <c r="S21" s="1246"/>
      <c r="T21" s="1245"/>
      <c r="AF21" s="1247"/>
      <c r="AH21" s="1247"/>
      <c r="AJ21" s="1247"/>
      <c r="AL21" s="1247"/>
    </row>
    <row r="22" spans="1:38" ht="15" customHeight="1">
      <c r="A22" s="1244"/>
      <c r="B22" s="1255" t="s">
        <v>477</v>
      </c>
      <c r="C22" s="1256">
        <f t="shared" si="1"/>
        <v>502</v>
      </c>
      <c r="D22" s="1256">
        <f t="shared" si="2"/>
        <v>222</v>
      </c>
      <c r="E22" s="1256">
        <f t="shared" si="3"/>
        <v>280</v>
      </c>
      <c r="F22" s="1256">
        <v>68</v>
      </c>
      <c r="G22" s="1256">
        <v>102</v>
      </c>
      <c r="H22" s="1256">
        <v>66</v>
      </c>
      <c r="I22" s="1256">
        <v>89</v>
      </c>
      <c r="J22" s="1256">
        <v>54</v>
      </c>
      <c r="K22" s="1256">
        <v>66</v>
      </c>
      <c r="L22" s="1256">
        <v>19</v>
      </c>
      <c r="M22" s="1256">
        <v>13</v>
      </c>
      <c r="N22" s="1256">
        <v>7</v>
      </c>
      <c r="O22" s="1256">
        <v>5</v>
      </c>
      <c r="P22" s="1256">
        <v>8</v>
      </c>
      <c r="Q22" s="1256">
        <v>4</v>
      </c>
      <c r="R22" s="1245"/>
      <c r="S22" s="1257">
        <v>1</v>
      </c>
      <c r="T22" s="1245"/>
      <c r="AF22" s="1247"/>
      <c r="AH22" s="1247"/>
      <c r="AJ22" s="1247"/>
      <c r="AL22" s="1247"/>
    </row>
    <row r="23" spans="1:38" ht="15" customHeight="1">
      <c r="A23" s="1244"/>
      <c r="B23" s="1255" t="s">
        <v>478</v>
      </c>
      <c r="C23" s="1256">
        <f t="shared" si="1"/>
        <v>316</v>
      </c>
      <c r="D23" s="1256">
        <f t="shared" si="2"/>
        <v>141</v>
      </c>
      <c r="E23" s="1256">
        <f t="shared" si="3"/>
        <v>175</v>
      </c>
      <c r="F23" s="1256">
        <v>33</v>
      </c>
      <c r="G23" s="1256">
        <v>64</v>
      </c>
      <c r="H23" s="1256">
        <v>43</v>
      </c>
      <c r="I23" s="1256">
        <v>45</v>
      </c>
      <c r="J23" s="1256">
        <v>46</v>
      </c>
      <c r="K23" s="1256">
        <v>31</v>
      </c>
      <c r="L23" s="1256">
        <v>11</v>
      </c>
      <c r="M23" s="1256">
        <v>17</v>
      </c>
      <c r="N23" s="1256">
        <v>1</v>
      </c>
      <c r="O23" s="1256">
        <v>6</v>
      </c>
      <c r="P23" s="1256">
        <v>7</v>
      </c>
      <c r="Q23" s="1256">
        <v>11</v>
      </c>
      <c r="R23" s="1245"/>
      <c r="S23" s="1257">
        <v>1</v>
      </c>
      <c r="T23" s="1245"/>
      <c r="AF23" s="1247"/>
      <c r="AH23" s="1247"/>
      <c r="AJ23" s="1247"/>
      <c r="AL23" s="1247"/>
    </row>
    <row r="24" spans="1:38" ht="15" customHeight="1">
      <c r="A24" s="1244"/>
      <c r="B24" s="1255" t="s">
        <v>479</v>
      </c>
      <c r="C24" s="1256">
        <f t="shared" si="1"/>
        <v>320</v>
      </c>
      <c r="D24" s="1256">
        <f t="shared" si="2"/>
        <v>160</v>
      </c>
      <c r="E24" s="1256">
        <f t="shared" si="3"/>
        <v>160</v>
      </c>
      <c r="F24" s="1256">
        <v>44</v>
      </c>
      <c r="G24" s="1256">
        <v>55</v>
      </c>
      <c r="H24" s="1256">
        <v>47</v>
      </c>
      <c r="I24" s="1256">
        <v>63</v>
      </c>
      <c r="J24" s="1256">
        <v>39</v>
      </c>
      <c r="K24" s="1256">
        <v>34</v>
      </c>
      <c r="L24" s="1256">
        <v>24</v>
      </c>
      <c r="M24" s="1256">
        <v>2</v>
      </c>
      <c r="N24" s="1256">
        <v>5</v>
      </c>
      <c r="O24" s="1256">
        <v>4</v>
      </c>
      <c r="P24" s="1256">
        <v>1</v>
      </c>
      <c r="Q24" s="1256">
        <v>2</v>
      </c>
      <c r="R24" s="1245"/>
      <c r="S24" s="1246"/>
      <c r="T24" s="1245"/>
      <c r="AF24" s="1247"/>
      <c r="AH24" s="1247"/>
      <c r="AJ24" s="1247"/>
      <c r="AL24" s="1247"/>
    </row>
    <row r="25" spans="1:38" ht="15" customHeight="1">
      <c r="A25" s="1244"/>
      <c r="B25" s="1255" t="s">
        <v>623</v>
      </c>
      <c r="C25" s="1256">
        <f t="shared" si="1"/>
        <v>293</v>
      </c>
      <c r="D25" s="1256">
        <f t="shared" si="2"/>
        <v>159</v>
      </c>
      <c r="E25" s="1256">
        <f t="shared" si="3"/>
        <v>134</v>
      </c>
      <c r="F25" s="1256">
        <v>42</v>
      </c>
      <c r="G25" s="1256">
        <v>47</v>
      </c>
      <c r="H25" s="1256">
        <v>39</v>
      </c>
      <c r="I25" s="1256">
        <v>48</v>
      </c>
      <c r="J25" s="1256">
        <v>52</v>
      </c>
      <c r="K25" s="1256">
        <v>29</v>
      </c>
      <c r="L25" s="1256">
        <v>17</v>
      </c>
      <c r="M25" s="1256">
        <v>5</v>
      </c>
      <c r="N25" s="1256">
        <v>6</v>
      </c>
      <c r="O25" s="1256">
        <v>3</v>
      </c>
      <c r="P25" s="1256">
        <v>3</v>
      </c>
      <c r="Q25" s="1256">
        <v>2</v>
      </c>
      <c r="R25" s="1245"/>
      <c r="S25" s="1246"/>
      <c r="T25" s="1245"/>
      <c r="AF25" s="1247"/>
      <c r="AH25" s="1247"/>
      <c r="AJ25" s="1247"/>
      <c r="AL25" s="1247"/>
    </row>
    <row r="26" spans="1:38" ht="15" customHeight="1">
      <c r="A26" s="1244"/>
      <c r="B26" s="1255" t="s">
        <v>481</v>
      </c>
      <c r="C26" s="1256">
        <f t="shared" si="1"/>
        <v>454</v>
      </c>
      <c r="D26" s="1256">
        <f t="shared" si="2"/>
        <v>243</v>
      </c>
      <c r="E26" s="1256">
        <f t="shared" si="3"/>
        <v>211</v>
      </c>
      <c r="F26" s="1256">
        <v>56</v>
      </c>
      <c r="G26" s="1256">
        <v>65</v>
      </c>
      <c r="H26" s="1256">
        <v>60</v>
      </c>
      <c r="I26" s="1256">
        <v>59</v>
      </c>
      <c r="J26" s="1256">
        <v>72</v>
      </c>
      <c r="K26" s="1256">
        <v>61</v>
      </c>
      <c r="L26" s="1256">
        <v>34</v>
      </c>
      <c r="M26" s="1256">
        <v>10</v>
      </c>
      <c r="N26" s="1256">
        <v>10</v>
      </c>
      <c r="O26" s="1256">
        <v>9</v>
      </c>
      <c r="P26" s="1256">
        <v>11</v>
      </c>
      <c r="Q26" s="1256">
        <v>7</v>
      </c>
      <c r="R26" s="1245"/>
      <c r="S26" s="1246"/>
      <c r="T26" s="1245"/>
      <c r="AF26" s="1247"/>
      <c r="AH26" s="1247"/>
      <c r="AJ26" s="1247"/>
      <c r="AL26" s="1247"/>
    </row>
    <row r="27" spans="1:38" ht="15" customHeight="1">
      <c r="A27" s="1244"/>
      <c r="B27" s="1255" t="s">
        <v>482</v>
      </c>
      <c r="C27" s="1256">
        <f t="shared" si="1"/>
        <v>207</v>
      </c>
      <c r="D27" s="1256">
        <f t="shared" si="2"/>
        <v>98</v>
      </c>
      <c r="E27" s="1256">
        <f t="shared" si="3"/>
        <v>109</v>
      </c>
      <c r="F27" s="1256">
        <v>38</v>
      </c>
      <c r="G27" s="1256">
        <v>49</v>
      </c>
      <c r="H27" s="1256">
        <v>25</v>
      </c>
      <c r="I27" s="1256">
        <v>20</v>
      </c>
      <c r="J27" s="1256">
        <v>21</v>
      </c>
      <c r="K27" s="1256">
        <v>26</v>
      </c>
      <c r="L27" s="1256">
        <v>9</v>
      </c>
      <c r="M27" s="1256">
        <v>6</v>
      </c>
      <c r="N27" s="1256">
        <v>3</v>
      </c>
      <c r="O27" s="1256">
        <v>5</v>
      </c>
      <c r="P27" s="1256">
        <v>2</v>
      </c>
      <c r="Q27" s="1256">
        <v>1</v>
      </c>
      <c r="R27" s="1245"/>
      <c r="S27" s="1257">
        <v>2</v>
      </c>
      <c r="T27" s="1245"/>
      <c r="AF27" s="1247"/>
      <c r="AH27" s="1247"/>
      <c r="AJ27" s="1247"/>
      <c r="AL27" s="1247"/>
    </row>
    <row r="28" spans="1:38" ht="15" customHeight="1">
      <c r="A28" s="1244"/>
      <c r="B28" s="1255" t="s">
        <v>483</v>
      </c>
      <c r="C28" s="1256">
        <f t="shared" si="1"/>
        <v>1748</v>
      </c>
      <c r="D28" s="1256">
        <f t="shared" si="2"/>
        <v>777</v>
      </c>
      <c r="E28" s="1256">
        <f t="shared" si="3"/>
        <v>971</v>
      </c>
      <c r="F28" s="1256">
        <v>285</v>
      </c>
      <c r="G28" s="1256">
        <v>398</v>
      </c>
      <c r="H28" s="1256">
        <v>236</v>
      </c>
      <c r="I28" s="1256">
        <v>262</v>
      </c>
      <c r="J28" s="1256">
        <v>155</v>
      </c>
      <c r="K28" s="1256">
        <v>233</v>
      </c>
      <c r="L28" s="1256">
        <v>54</v>
      </c>
      <c r="M28" s="1256">
        <v>58</v>
      </c>
      <c r="N28" s="1256">
        <v>30</v>
      </c>
      <c r="O28" s="1256">
        <v>12</v>
      </c>
      <c r="P28" s="1256">
        <v>17</v>
      </c>
      <c r="Q28" s="1256">
        <v>8</v>
      </c>
      <c r="R28" s="1245"/>
      <c r="S28" s="1246"/>
      <c r="T28" s="1245"/>
    </row>
    <row r="29" spans="1:38" ht="15" customHeight="1">
      <c r="A29" s="1244"/>
      <c r="B29" s="1255" t="s">
        <v>484</v>
      </c>
      <c r="C29" s="1256">
        <f t="shared" si="1"/>
        <v>766</v>
      </c>
      <c r="D29" s="1256">
        <f t="shared" si="2"/>
        <v>242</v>
      </c>
      <c r="E29" s="1256">
        <f t="shared" si="3"/>
        <v>524</v>
      </c>
      <c r="F29" s="1245"/>
      <c r="G29" s="1256">
        <v>2</v>
      </c>
      <c r="H29" s="1256">
        <v>9</v>
      </c>
      <c r="I29" s="1256">
        <v>2</v>
      </c>
      <c r="J29" s="1256">
        <v>12</v>
      </c>
      <c r="K29" s="1256">
        <v>24</v>
      </c>
      <c r="L29" s="1256">
        <v>18</v>
      </c>
      <c r="M29" s="1256">
        <v>31</v>
      </c>
      <c r="N29" s="1256">
        <v>23</v>
      </c>
      <c r="O29" s="1256">
        <v>48</v>
      </c>
      <c r="P29" s="1256">
        <v>92</v>
      </c>
      <c r="Q29" s="1256">
        <v>258</v>
      </c>
      <c r="R29" s="1256">
        <v>88</v>
      </c>
      <c r="S29" s="1257">
        <v>159</v>
      </c>
      <c r="T29" s="1245"/>
      <c r="AF29" s="1247"/>
      <c r="AJ29" s="1247"/>
      <c r="AL29" s="1247"/>
    </row>
    <row r="30" spans="1:38" ht="15" customHeight="1">
      <c r="A30" s="1244"/>
      <c r="B30" s="1255" t="s">
        <v>485</v>
      </c>
      <c r="C30" s="1256">
        <f t="shared" si="1"/>
        <v>63</v>
      </c>
      <c r="D30" s="1256">
        <f t="shared" si="2"/>
        <v>31</v>
      </c>
      <c r="E30" s="1256">
        <f t="shared" si="3"/>
        <v>32</v>
      </c>
      <c r="F30" s="1256">
        <v>4</v>
      </c>
      <c r="G30" s="1256">
        <v>11</v>
      </c>
      <c r="H30" s="1256">
        <v>7</v>
      </c>
      <c r="I30" s="1256">
        <v>8</v>
      </c>
      <c r="J30" s="1256">
        <v>7</v>
      </c>
      <c r="K30" s="1256">
        <v>6</v>
      </c>
      <c r="L30" s="1256">
        <v>5</v>
      </c>
      <c r="M30" s="1256">
        <v>4</v>
      </c>
      <c r="N30" s="1256">
        <v>6</v>
      </c>
      <c r="O30" s="1256">
        <v>1</v>
      </c>
      <c r="P30" s="1256">
        <v>2</v>
      </c>
      <c r="Q30" s="1256">
        <v>1</v>
      </c>
      <c r="R30" s="1245"/>
      <c r="S30" s="1257">
        <v>1</v>
      </c>
      <c r="T30" s="1245"/>
    </row>
    <row r="31" spans="1:38" ht="15" customHeight="1">
      <c r="A31" s="1244"/>
      <c r="B31" s="1255" t="s">
        <v>486</v>
      </c>
      <c r="C31" s="1256">
        <f t="shared" si="1"/>
        <v>115</v>
      </c>
      <c r="D31" s="1256">
        <f t="shared" si="2"/>
        <v>14</v>
      </c>
      <c r="E31" s="1256">
        <f t="shared" si="3"/>
        <v>101</v>
      </c>
      <c r="F31" s="1245"/>
      <c r="G31" s="1245"/>
      <c r="H31" s="1256">
        <v>1</v>
      </c>
      <c r="I31" s="1256">
        <v>5</v>
      </c>
      <c r="J31" s="1256">
        <v>6</v>
      </c>
      <c r="K31" s="1256">
        <v>48</v>
      </c>
      <c r="L31" s="1256">
        <v>3</v>
      </c>
      <c r="M31" s="1256">
        <v>22</v>
      </c>
      <c r="N31" s="1256">
        <v>2</v>
      </c>
      <c r="O31" s="1256">
        <v>10</v>
      </c>
      <c r="P31" s="1256">
        <v>2</v>
      </c>
      <c r="Q31" s="1256">
        <v>14</v>
      </c>
      <c r="R31" s="1245"/>
      <c r="S31" s="1257">
        <v>2</v>
      </c>
      <c r="T31" s="1245"/>
      <c r="AD31" s="1258"/>
      <c r="AF31" s="1247"/>
      <c r="AH31" s="1247"/>
      <c r="AJ31" s="1247"/>
      <c r="AL31" s="1247"/>
    </row>
    <row r="32" spans="1:38" ht="15" customHeight="1">
      <c r="A32" s="1244"/>
      <c r="B32" s="1255" t="s">
        <v>624</v>
      </c>
      <c r="C32" s="1256">
        <f t="shared" si="1"/>
        <v>129</v>
      </c>
      <c r="D32" s="1256">
        <f t="shared" si="2"/>
        <v>88</v>
      </c>
      <c r="E32" s="1256">
        <f t="shared" si="3"/>
        <v>41</v>
      </c>
      <c r="F32" s="1256">
        <v>7</v>
      </c>
      <c r="G32" s="1256">
        <v>5</v>
      </c>
      <c r="H32" s="1256">
        <v>8</v>
      </c>
      <c r="I32" s="1256">
        <v>6</v>
      </c>
      <c r="J32" s="1256">
        <v>10</v>
      </c>
      <c r="K32" s="1256">
        <v>6</v>
      </c>
      <c r="L32" s="1256">
        <v>11</v>
      </c>
      <c r="M32" s="1256">
        <v>6</v>
      </c>
      <c r="N32" s="1256">
        <v>17</v>
      </c>
      <c r="O32" s="1256">
        <v>7</v>
      </c>
      <c r="P32" s="1256">
        <v>30</v>
      </c>
      <c r="Q32" s="1256">
        <v>9</v>
      </c>
      <c r="R32" s="1256">
        <v>5</v>
      </c>
      <c r="S32" s="1257">
        <v>2</v>
      </c>
      <c r="T32" s="1245"/>
      <c r="AD32" s="1258"/>
      <c r="AF32" s="1247"/>
      <c r="AH32" s="1247"/>
      <c r="AJ32" s="1247"/>
      <c r="AL32" s="1247"/>
    </row>
    <row r="33" spans="16:38" ht="10.5" hidden="1" customHeight="1">
      <c r="AD33" s="1258"/>
      <c r="AF33" s="1247"/>
      <c r="AH33" s="1247"/>
      <c r="AJ33" s="1247"/>
      <c r="AL33" s="1247"/>
    </row>
    <row r="34" spans="16:38" ht="15" customHeight="1">
      <c r="P34" s="1225"/>
      <c r="Q34" s="1225" t="s">
        <v>366</v>
      </c>
      <c r="S34" s="1225"/>
      <c r="AD34" s="1258"/>
      <c r="AF34" s="1247"/>
      <c r="AH34" s="1247"/>
      <c r="AJ34" s="1247"/>
      <c r="AL34" s="1247"/>
    </row>
    <row r="35" spans="16:38">
      <c r="AD35" s="1258"/>
      <c r="AF35" s="1247"/>
      <c r="AH35" s="1247"/>
      <c r="AJ35" s="1247"/>
      <c r="AL35" s="1247"/>
    </row>
    <row r="36" spans="16:38">
      <c r="AD36" s="1258"/>
      <c r="AF36" s="1247"/>
      <c r="AH36" s="1247"/>
      <c r="AJ36" s="1247"/>
      <c r="AL36" s="1247"/>
    </row>
    <row r="37" spans="16:38">
      <c r="AD37" s="1258"/>
      <c r="AF37" s="1247"/>
      <c r="AH37" s="1247"/>
      <c r="AJ37" s="1247"/>
      <c r="AL37" s="1247"/>
    </row>
    <row r="38" spans="16:38">
      <c r="AD38" s="1258"/>
      <c r="AF38" s="1247"/>
      <c r="AH38" s="1247"/>
      <c r="AJ38" s="1247"/>
      <c r="AL38" s="1247"/>
    </row>
    <row r="39" spans="16:38">
      <c r="AD39" s="1258"/>
      <c r="AF39" s="1247"/>
      <c r="AH39" s="1247"/>
      <c r="AJ39" s="1247"/>
      <c r="AL39" s="1247"/>
    </row>
    <row r="40" spans="16:38">
      <c r="AD40" s="1258"/>
      <c r="AF40" s="1247"/>
      <c r="AH40" s="1247"/>
      <c r="AJ40" s="1247"/>
      <c r="AL40" s="1247"/>
    </row>
    <row r="41" spans="16:38">
      <c r="AD41" s="1258"/>
      <c r="AF41" s="1247"/>
      <c r="AH41" s="1247"/>
      <c r="AJ41" s="1247"/>
      <c r="AL41" s="1247"/>
    </row>
    <row r="42" spans="16:38">
      <c r="AD42" s="1258"/>
      <c r="AF42" s="1247"/>
      <c r="AH42" s="1247"/>
      <c r="AJ42" s="1247"/>
      <c r="AL42" s="1247"/>
    </row>
    <row r="43" spans="16:38">
      <c r="AD43" s="1258"/>
      <c r="AF43" s="1247"/>
      <c r="AH43" s="1247"/>
      <c r="AJ43" s="1247"/>
      <c r="AL43" s="1247"/>
    </row>
    <row r="44" spans="16:38">
      <c r="AD44" s="1258"/>
      <c r="AF44" s="1247"/>
      <c r="AH44" s="1247"/>
      <c r="AJ44" s="1247"/>
      <c r="AL44" s="1247"/>
    </row>
    <row r="45" spans="16:38">
      <c r="AF45" s="1247"/>
      <c r="AH45" s="1247"/>
      <c r="AJ45" s="1247"/>
      <c r="AL45" s="1247"/>
    </row>
    <row r="46" spans="16:38">
      <c r="AD46" s="1258"/>
      <c r="AF46" s="1247"/>
      <c r="AH46" s="1247"/>
      <c r="AJ46" s="1247"/>
      <c r="AL46" s="1247"/>
    </row>
    <row r="47" spans="16:38">
      <c r="AF47" s="1247"/>
      <c r="AH47" s="1247"/>
      <c r="AJ47" s="1247"/>
      <c r="AL47" s="1247"/>
    </row>
    <row r="88" spans="46:46">
      <c r="AT88" s="1225" t="s">
        <v>380</v>
      </c>
    </row>
    <row r="132" spans="85:85">
      <c r="CG132" s="1225" t="s">
        <v>380</v>
      </c>
    </row>
  </sheetData>
  <sheetProtection password="CA55" sheet="1" objects="1" scenarios="1"/>
  <phoneticPr fontId="9" type="noConversion"/>
  <pageMargins left="0.9055118110236221" right="1" top="1.4960629921259843" bottom="1.4960629921259843" header="0" footer="0"/>
  <pageSetup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BF2411"/>
  <sheetViews>
    <sheetView showGridLines="0" workbookViewId="0">
      <selection sqref="A1:IV65536"/>
    </sheetView>
  </sheetViews>
  <sheetFormatPr baseColWidth="10" defaultColWidth="10" defaultRowHeight="9"/>
  <cols>
    <col min="1" max="1" width="2" style="1262" customWidth="1"/>
    <col min="2" max="2" width="0" style="1262" hidden="1" customWidth="1"/>
    <col min="3" max="3" width="34.59765625" style="1262" customWidth="1"/>
    <col min="4" max="4" width="5.3984375" style="1262" customWidth="1"/>
    <col min="5" max="5" width="1.59765625" style="1262" customWidth="1"/>
    <col min="6" max="6" width="4.3984375" style="1262" customWidth="1"/>
    <col min="7" max="7" width="5.59765625" style="1262" customWidth="1"/>
    <col min="8" max="8" width="5.3984375" style="1262" customWidth="1"/>
    <col min="9" max="9" width="1.59765625" style="1262" customWidth="1"/>
    <col min="10" max="10" width="4.796875" style="1262" customWidth="1"/>
    <col min="11" max="11" width="5" style="1262" customWidth="1"/>
    <col min="12" max="12" width="5.59765625" style="1262" customWidth="1"/>
    <col min="13" max="13" width="1" style="1262" customWidth="1"/>
    <col min="14" max="14" width="4.796875" style="1262" customWidth="1"/>
    <col min="15" max="15" width="5" style="1262" customWidth="1"/>
    <col min="16" max="16" width="5.59765625" style="1262" customWidth="1"/>
    <col min="17" max="17" width="1.19921875" style="1262" customWidth="1"/>
    <col min="18" max="18" width="4.3984375" style="1262" customWidth="1"/>
    <col min="19" max="19" width="5" style="1262" customWidth="1"/>
    <col min="20" max="20" width="5.59765625" style="1262" customWidth="1"/>
    <col min="21" max="21" width="1" style="1262" customWidth="1"/>
    <col min="22" max="22" width="4.59765625" style="1262" customWidth="1"/>
    <col min="23" max="24" width="5" style="1262" customWidth="1"/>
    <col min="25" max="25" width="0.796875" style="1262" customWidth="1"/>
    <col min="26" max="26" width="3.59765625" style="1262" customWidth="1"/>
    <col min="27" max="27" width="4.59765625" style="1262" customWidth="1"/>
    <col min="28" max="28" width="0.796875" style="1262" customWidth="1"/>
    <col min="29" max="29" width="2" style="1262" customWidth="1"/>
    <col min="30" max="16384" width="10" style="1262"/>
  </cols>
  <sheetData>
    <row r="1" spans="1:58" ht="11.1" customHeight="1">
      <c r="A1" s="1259" t="s">
        <v>298</v>
      </c>
      <c r="B1" s="1260"/>
      <c r="C1" s="1260"/>
      <c r="D1" s="1261"/>
      <c r="E1" s="1261"/>
      <c r="F1" s="1261"/>
      <c r="G1" s="1261"/>
      <c r="H1" s="1261"/>
      <c r="I1" s="1261"/>
      <c r="J1" s="1261"/>
      <c r="K1" s="1261"/>
      <c r="L1" s="1261"/>
      <c r="M1" s="1261"/>
      <c r="N1" s="1261"/>
      <c r="O1" s="1261"/>
      <c r="P1" s="1261"/>
      <c r="Q1" s="1261"/>
      <c r="R1" s="1261"/>
      <c r="S1" s="1261"/>
      <c r="T1" s="1261"/>
      <c r="U1" s="1261"/>
      <c r="V1" s="1261"/>
      <c r="W1" s="1261"/>
      <c r="X1" s="1261"/>
      <c r="Y1" s="1261"/>
      <c r="Z1" s="1261"/>
      <c r="AA1" s="1261"/>
      <c r="AL1" s="1263" t="s">
        <v>298</v>
      </c>
      <c r="AO1" s="1264" t="s">
        <v>380</v>
      </c>
      <c r="AP1" s="1264" t="s">
        <v>380</v>
      </c>
    </row>
    <row r="2" spans="1:58" ht="9" hidden="1" customHeight="1">
      <c r="A2" s="1265"/>
      <c r="B2" s="1260"/>
      <c r="C2" s="1260"/>
      <c r="D2" s="1261"/>
      <c r="E2" s="1261"/>
      <c r="F2" s="1261"/>
      <c r="G2" s="1261"/>
      <c r="H2" s="1261"/>
      <c r="I2" s="1261"/>
      <c r="J2" s="1261"/>
      <c r="K2" s="1261"/>
      <c r="L2" s="1261"/>
      <c r="M2" s="1261"/>
      <c r="N2" s="1261"/>
      <c r="O2" s="1261"/>
      <c r="P2" s="1261"/>
      <c r="Q2" s="1261"/>
      <c r="R2" s="1261"/>
      <c r="S2" s="1261"/>
      <c r="T2" s="1261"/>
      <c r="U2" s="1261"/>
      <c r="V2" s="1261"/>
      <c r="W2" s="1261"/>
      <c r="X2" s="1261"/>
      <c r="Y2" s="1261"/>
      <c r="Z2" s="1261"/>
      <c r="AA2" s="1261"/>
    </row>
    <row r="3" spans="1:58" ht="9.9499999999999993" customHeight="1">
      <c r="A3" s="1259" t="s">
        <v>625</v>
      </c>
      <c r="B3" s="1260"/>
      <c r="C3" s="1260"/>
      <c r="D3" s="1261"/>
      <c r="E3" s="1261"/>
      <c r="F3" s="1261"/>
      <c r="G3" s="1261"/>
      <c r="H3" s="1261"/>
      <c r="I3" s="1261"/>
      <c r="J3" s="1261"/>
      <c r="K3" s="1261"/>
      <c r="L3" s="1261"/>
      <c r="M3" s="1261"/>
      <c r="N3" s="1261"/>
      <c r="O3" s="1261"/>
      <c r="P3" s="1261"/>
      <c r="Q3" s="1261"/>
      <c r="R3" s="1261"/>
      <c r="S3" s="1261"/>
      <c r="T3" s="1261"/>
      <c r="U3" s="1261"/>
      <c r="V3" s="1261"/>
      <c r="W3" s="1261"/>
      <c r="X3" s="1261"/>
      <c r="Y3" s="1261"/>
      <c r="Z3" s="1261"/>
      <c r="AA3" s="1261"/>
      <c r="AL3" s="1263" t="s">
        <v>626</v>
      </c>
    </row>
    <row r="4" spans="1:58" ht="9" customHeight="1">
      <c r="A4" s="1259" t="s">
        <v>627</v>
      </c>
      <c r="B4" s="1260"/>
      <c r="C4" s="1260"/>
      <c r="D4" s="1261"/>
      <c r="E4" s="1261"/>
      <c r="F4" s="1261"/>
      <c r="G4" s="1261"/>
      <c r="H4" s="1261"/>
      <c r="I4" s="1261"/>
      <c r="J4" s="1261"/>
      <c r="K4" s="1261"/>
      <c r="L4" s="1261"/>
      <c r="M4" s="1261"/>
      <c r="N4" s="1261"/>
      <c r="O4" s="1261"/>
      <c r="P4" s="1261"/>
      <c r="Q4" s="1261"/>
      <c r="R4" s="1261"/>
      <c r="S4" s="1261"/>
      <c r="T4" s="1261"/>
      <c r="U4" s="1261"/>
      <c r="V4" s="1261"/>
      <c r="W4" s="1261"/>
      <c r="X4" s="1261"/>
      <c r="Y4" s="1261"/>
      <c r="Z4" s="1261"/>
      <c r="AA4" s="1261"/>
      <c r="AL4" s="1263" t="s">
        <v>38</v>
      </c>
    </row>
    <row r="5" spans="1:58" ht="9.9499999999999993" customHeight="1">
      <c r="A5" s="1259" t="s">
        <v>212</v>
      </c>
      <c r="B5" s="1260"/>
      <c r="C5" s="1260"/>
      <c r="D5" s="1261"/>
      <c r="E5" s="1261"/>
      <c r="F5" s="1261"/>
      <c r="G5" s="1261"/>
      <c r="H5" s="1261"/>
      <c r="I5" s="1261"/>
      <c r="J5" s="1261"/>
      <c r="K5" s="1261"/>
      <c r="L5" s="1261"/>
      <c r="M5" s="1261"/>
      <c r="N5" s="1261"/>
      <c r="O5" s="1261"/>
      <c r="P5" s="1261"/>
      <c r="Q5" s="1261"/>
      <c r="R5" s="1261"/>
      <c r="S5" s="1261"/>
      <c r="T5" s="1261"/>
      <c r="U5" s="1261"/>
      <c r="V5" s="1261"/>
      <c r="W5" s="1261"/>
      <c r="X5" s="1261"/>
      <c r="Y5" s="1261"/>
      <c r="Z5" s="1261"/>
      <c r="AA5" s="1261"/>
    </row>
    <row r="6" spans="1:58" ht="3.95" customHeight="1">
      <c r="B6" s="1261"/>
      <c r="D6" s="1261"/>
      <c r="E6" s="1261"/>
      <c r="F6" s="1261"/>
      <c r="G6" s="1261"/>
      <c r="H6" s="1261"/>
      <c r="I6" s="1261"/>
      <c r="J6" s="1261"/>
      <c r="K6" s="1261"/>
      <c r="L6" s="1261"/>
      <c r="M6" s="1261"/>
      <c r="N6" s="1261"/>
      <c r="O6" s="1261"/>
      <c r="P6" s="1261"/>
      <c r="Q6" s="1261"/>
      <c r="R6" s="1261"/>
      <c r="S6" s="1261"/>
      <c r="T6" s="1261"/>
      <c r="U6" s="1261"/>
      <c r="V6" s="1261"/>
      <c r="W6" s="1261"/>
      <c r="X6" s="1261"/>
      <c r="Y6" s="1261"/>
      <c r="Z6" s="1261"/>
      <c r="AA6" s="1261"/>
      <c r="BF6" s="1263" t="s">
        <v>380</v>
      </c>
    </row>
    <row r="7" spans="1:58" ht="0.95" customHeight="1">
      <c r="A7" s="1266"/>
      <c r="B7" s="1267"/>
      <c r="C7" s="1268"/>
      <c r="D7" s="1269"/>
      <c r="E7" s="1269"/>
      <c r="F7" s="1269"/>
      <c r="G7" s="1268"/>
      <c r="H7" s="1269"/>
      <c r="I7" s="1269"/>
      <c r="J7" s="1269"/>
      <c r="K7" s="1268"/>
      <c r="L7" s="1269"/>
      <c r="M7" s="1269"/>
      <c r="N7" s="1269"/>
      <c r="O7" s="1268"/>
      <c r="P7" s="1269"/>
      <c r="Q7" s="1269"/>
      <c r="R7" s="1269"/>
      <c r="S7" s="1268"/>
      <c r="T7" s="1269"/>
      <c r="U7" s="1269"/>
      <c r="V7" s="1269"/>
      <c r="W7" s="1268"/>
      <c r="X7" s="1269"/>
      <c r="Y7" s="1269"/>
      <c r="Z7" s="1269"/>
      <c r="AA7" s="1269"/>
      <c r="AB7" s="1270"/>
    </row>
    <row r="8" spans="1:58" ht="8.1" customHeight="1">
      <c r="A8" s="1271"/>
      <c r="B8" s="1272"/>
      <c r="C8" s="1273"/>
      <c r="D8" s="1274" t="s">
        <v>375</v>
      </c>
      <c r="E8" s="1275"/>
      <c r="F8" s="1275"/>
      <c r="G8" s="1276"/>
      <c r="H8" s="1274" t="s">
        <v>370</v>
      </c>
      <c r="I8" s="1275"/>
      <c r="J8" s="1275"/>
      <c r="K8" s="1276"/>
      <c r="L8" s="1274" t="s">
        <v>371</v>
      </c>
      <c r="M8" s="1275"/>
      <c r="N8" s="1275"/>
      <c r="O8" s="1273"/>
      <c r="P8" s="1274" t="s">
        <v>372</v>
      </c>
      <c r="Q8" s="1275"/>
      <c r="R8" s="1275"/>
      <c r="S8" s="1273"/>
      <c r="T8" s="1274" t="s">
        <v>373</v>
      </c>
      <c r="U8" s="1275"/>
      <c r="V8" s="1275"/>
      <c r="W8" s="1273"/>
      <c r="X8" s="1274" t="s">
        <v>374</v>
      </c>
      <c r="Y8" s="1275"/>
      <c r="Z8" s="1275"/>
      <c r="AA8" s="1275"/>
      <c r="AB8" s="1276"/>
      <c r="AL8" s="1263" t="s">
        <v>381</v>
      </c>
    </row>
    <row r="9" spans="1:58" ht="9" customHeight="1">
      <c r="A9" s="1271"/>
      <c r="B9" s="1272"/>
      <c r="C9" s="1277" t="s">
        <v>381</v>
      </c>
      <c r="D9" s="1278"/>
      <c r="E9" s="1279"/>
      <c r="F9" s="1279"/>
      <c r="G9" s="1280" t="s">
        <v>628</v>
      </c>
      <c r="H9" s="1281"/>
      <c r="I9" s="1282"/>
      <c r="J9" s="1282"/>
      <c r="K9" s="1280" t="s">
        <v>629</v>
      </c>
      <c r="L9" s="1282"/>
      <c r="M9" s="1281"/>
      <c r="N9" s="1282"/>
      <c r="O9" s="1280" t="s">
        <v>629</v>
      </c>
      <c r="P9" s="1281"/>
      <c r="Q9" s="1282"/>
      <c r="R9" s="1282"/>
      <c r="S9" s="1280" t="s">
        <v>629</v>
      </c>
      <c r="T9" s="1281"/>
      <c r="U9" s="1282"/>
      <c r="V9" s="1282"/>
      <c r="W9" s="1280" t="s">
        <v>629</v>
      </c>
      <c r="X9" s="1281"/>
      <c r="Y9" s="1282"/>
      <c r="Z9" s="1282"/>
      <c r="AA9" s="1283" t="s">
        <v>629</v>
      </c>
      <c r="AB9" s="1284"/>
      <c r="AL9" s="1263" t="s">
        <v>380</v>
      </c>
    </row>
    <row r="10" spans="1:58" ht="8.1" customHeight="1">
      <c r="A10" s="1271"/>
      <c r="B10" s="1272"/>
      <c r="C10" s="1273"/>
      <c r="D10" s="1285" t="s">
        <v>213</v>
      </c>
      <c r="E10" s="1286"/>
      <c r="F10" s="1287" t="s">
        <v>630</v>
      </c>
      <c r="G10" s="1287" t="s">
        <v>631</v>
      </c>
      <c r="H10" s="1285" t="s">
        <v>213</v>
      </c>
      <c r="I10" s="1286"/>
      <c r="J10" s="1287" t="s">
        <v>632</v>
      </c>
      <c r="K10" s="1287" t="s">
        <v>631</v>
      </c>
      <c r="L10" s="1287" t="s">
        <v>492</v>
      </c>
      <c r="M10" s="1288"/>
      <c r="N10" s="1287" t="s">
        <v>632</v>
      </c>
      <c r="O10" s="1287" t="s">
        <v>631</v>
      </c>
      <c r="P10" s="1285" t="s">
        <v>492</v>
      </c>
      <c r="Q10" s="1286"/>
      <c r="R10" s="1287" t="s">
        <v>632</v>
      </c>
      <c r="S10" s="1287" t="s">
        <v>631</v>
      </c>
      <c r="T10" s="1285" t="s">
        <v>492</v>
      </c>
      <c r="U10" s="1286"/>
      <c r="V10" s="1287" t="s">
        <v>632</v>
      </c>
      <c r="W10" s="1287" t="s">
        <v>631</v>
      </c>
      <c r="X10" s="1285" t="s">
        <v>492</v>
      </c>
      <c r="Y10" s="1286"/>
      <c r="Z10" s="1287" t="s">
        <v>632</v>
      </c>
      <c r="AA10" s="1285" t="s">
        <v>631</v>
      </c>
      <c r="AB10" s="1289"/>
    </row>
    <row r="11" spans="1:58" ht="9" customHeight="1">
      <c r="A11" s="1271"/>
      <c r="B11" s="1272"/>
      <c r="C11" s="1273"/>
      <c r="D11" s="1285" t="s">
        <v>498</v>
      </c>
      <c r="E11" s="1286"/>
      <c r="F11" s="1287" t="s">
        <v>633</v>
      </c>
      <c r="G11" s="1287" t="s">
        <v>634</v>
      </c>
      <c r="H11" s="1285" t="s">
        <v>498</v>
      </c>
      <c r="I11" s="1286"/>
      <c r="J11" s="1287" t="s">
        <v>633</v>
      </c>
      <c r="K11" s="1287" t="s">
        <v>634</v>
      </c>
      <c r="L11" s="1287" t="s">
        <v>498</v>
      </c>
      <c r="M11" s="1288"/>
      <c r="N11" s="1287" t="s">
        <v>633</v>
      </c>
      <c r="O11" s="1287" t="s">
        <v>634</v>
      </c>
      <c r="P11" s="1285" t="s">
        <v>498</v>
      </c>
      <c r="Q11" s="1286"/>
      <c r="R11" s="1287" t="s">
        <v>633</v>
      </c>
      <c r="S11" s="1287" t="s">
        <v>634</v>
      </c>
      <c r="T11" s="1285" t="s">
        <v>498</v>
      </c>
      <c r="U11" s="1286"/>
      <c r="V11" s="1287" t="s">
        <v>633</v>
      </c>
      <c r="W11" s="1287" t="s">
        <v>634</v>
      </c>
      <c r="X11" s="1285" t="s">
        <v>498</v>
      </c>
      <c r="Y11" s="1286"/>
      <c r="Z11" s="1287" t="s">
        <v>633</v>
      </c>
      <c r="AA11" s="1285" t="s">
        <v>634</v>
      </c>
      <c r="AB11" s="1289"/>
      <c r="AL11" s="1263" t="s">
        <v>500</v>
      </c>
    </row>
    <row r="12" spans="1:58" ht="9" hidden="1" customHeight="1">
      <c r="A12" s="1290"/>
      <c r="B12" s="1291"/>
      <c r="C12" s="1292"/>
      <c r="D12" s="1293"/>
      <c r="E12" s="1292"/>
      <c r="F12" s="1292"/>
      <c r="G12" s="1292"/>
      <c r="H12" s="1293"/>
      <c r="I12" s="1292"/>
      <c r="J12" s="1292"/>
      <c r="K12" s="1292"/>
      <c r="L12" s="1292"/>
      <c r="M12" s="1293"/>
      <c r="N12" s="1292"/>
      <c r="O12" s="1292"/>
      <c r="P12" s="1293"/>
      <c r="Q12" s="1292"/>
      <c r="R12" s="1292"/>
      <c r="S12" s="1292"/>
      <c r="T12" s="1293"/>
      <c r="U12" s="1292"/>
      <c r="V12" s="1292"/>
      <c r="W12" s="1292"/>
      <c r="X12" s="1293"/>
      <c r="Y12" s="1292"/>
      <c r="Z12" s="1292"/>
      <c r="AA12" s="1293"/>
      <c r="AB12" s="1294"/>
    </row>
    <row r="13" spans="1:58" ht="9" hidden="1" customHeight="1">
      <c r="A13" s="1295"/>
      <c r="B13" s="1296"/>
      <c r="C13" s="1297"/>
      <c r="D13" s="1298"/>
      <c r="E13" s="1297"/>
      <c r="F13" s="1297"/>
      <c r="G13" s="1297"/>
      <c r="H13" s="1298"/>
      <c r="I13" s="1297"/>
      <c r="J13" s="1297"/>
      <c r="K13" s="1297"/>
      <c r="L13" s="1297"/>
      <c r="M13" s="1298"/>
      <c r="N13" s="1297"/>
      <c r="O13" s="1297"/>
      <c r="P13" s="1298"/>
      <c r="Q13" s="1297"/>
      <c r="R13" s="1297"/>
      <c r="S13" s="1297"/>
      <c r="T13" s="1298"/>
      <c r="U13" s="1297"/>
      <c r="V13" s="1297"/>
      <c r="W13" s="1297"/>
      <c r="X13" s="1298"/>
      <c r="Y13" s="1297"/>
      <c r="Z13" s="1297"/>
      <c r="AA13" s="1298"/>
      <c r="AB13" s="1299"/>
    </row>
    <row r="14" spans="1:58" ht="9" hidden="1" customHeight="1">
      <c r="A14" s="1300"/>
      <c r="B14" s="1301"/>
      <c r="C14" s="1302"/>
      <c r="D14" s="1303"/>
      <c r="E14" s="1302"/>
      <c r="F14" s="1302"/>
      <c r="G14" s="1302"/>
      <c r="H14" s="1303"/>
      <c r="I14" s="1302"/>
      <c r="J14" s="1302"/>
      <c r="K14" s="1302"/>
      <c r="L14" s="1302"/>
      <c r="M14" s="1303"/>
      <c r="N14" s="1302"/>
      <c r="O14" s="1302"/>
      <c r="P14" s="1303"/>
      <c r="Q14" s="1302"/>
      <c r="R14" s="1302"/>
      <c r="S14" s="1302"/>
      <c r="T14" s="1303"/>
      <c r="U14" s="1302"/>
      <c r="V14" s="1302"/>
      <c r="W14" s="1302"/>
      <c r="X14" s="1303"/>
      <c r="Y14" s="1302"/>
      <c r="Z14" s="1302"/>
      <c r="AA14" s="1303"/>
      <c r="AB14" s="1304"/>
    </row>
    <row r="15" spans="1:58" ht="9.9499999999999993" customHeight="1">
      <c r="A15" s="1300"/>
      <c r="B15" s="1301"/>
      <c r="C15" s="1305" t="s">
        <v>389</v>
      </c>
      <c r="D15" s="1306">
        <f>SUM(D17+D21+D32)</f>
        <v>242</v>
      </c>
      <c r="E15" s="1302"/>
      <c r="F15" s="1307">
        <f>SUM(F17+F21+F32)</f>
        <v>33</v>
      </c>
      <c r="G15" s="1307">
        <f>(D15/F15)</f>
        <v>7.333333333333333</v>
      </c>
      <c r="H15" s="1306">
        <f>SUM(H17+H21+H32)</f>
        <v>170</v>
      </c>
      <c r="I15" s="1302"/>
      <c r="J15" s="1307">
        <f>SUM(J17+J21+J32)</f>
        <v>16</v>
      </c>
      <c r="K15" s="1307">
        <f>(H15/J15)</f>
        <v>10.625</v>
      </c>
      <c r="L15" s="1307">
        <f>SUM(L17+L21+L32)</f>
        <v>45</v>
      </c>
      <c r="M15" s="1303"/>
      <c r="N15" s="1307">
        <f>SUM(N17+N21+N32)</f>
        <v>11</v>
      </c>
      <c r="O15" s="1307">
        <f>(L15/N15)</f>
        <v>4.0909090909090908</v>
      </c>
      <c r="P15" s="1306">
        <f>SUM(P17+P21+P32)</f>
        <v>9</v>
      </c>
      <c r="Q15" s="1302"/>
      <c r="R15" s="1307">
        <f>SUM(R17+R21+R32)</f>
        <v>5</v>
      </c>
      <c r="S15" s="1307">
        <f>(P15/R15)</f>
        <v>1.8</v>
      </c>
      <c r="T15" s="1303"/>
      <c r="U15" s="1302"/>
      <c r="V15" s="1302"/>
      <c r="W15" s="1302"/>
      <c r="X15" s="1303"/>
      <c r="Y15" s="1302"/>
      <c r="Z15" s="1302"/>
      <c r="AA15" s="1303"/>
      <c r="AB15" s="1304"/>
      <c r="AC15" s="1308"/>
      <c r="AD15" s="1308"/>
      <c r="AE15" s="1308"/>
      <c r="AF15" s="1308"/>
    </row>
    <row r="16" spans="1:58" ht="9" hidden="1" customHeight="1">
      <c r="A16" s="1300"/>
      <c r="B16" s="1301"/>
      <c r="C16" s="1304"/>
      <c r="D16" s="1301"/>
      <c r="E16" s="1304"/>
      <c r="F16" s="1304"/>
      <c r="G16" s="1304"/>
      <c r="H16" s="1301"/>
      <c r="I16" s="1304"/>
      <c r="J16" s="1304"/>
      <c r="K16" s="1304"/>
      <c r="L16" s="1304"/>
      <c r="M16" s="1301"/>
      <c r="N16" s="1304"/>
      <c r="O16" s="1304"/>
      <c r="P16" s="1301"/>
      <c r="Q16" s="1304"/>
      <c r="R16" s="1304"/>
      <c r="S16" s="1304"/>
      <c r="T16" s="1301"/>
      <c r="U16" s="1304"/>
      <c r="V16" s="1304"/>
      <c r="W16" s="1304"/>
      <c r="X16" s="1301"/>
      <c r="Y16" s="1304"/>
      <c r="Z16" s="1304"/>
      <c r="AA16" s="1301"/>
      <c r="AB16" s="1304"/>
    </row>
    <row r="17" spans="1:28" ht="9" customHeight="1">
      <c r="A17" s="1300"/>
      <c r="B17" s="1301"/>
      <c r="C17" s="1305" t="s">
        <v>635</v>
      </c>
      <c r="D17" s="1306">
        <f>SUM(D18+D19)</f>
        <v>17</v>
      </c>
      <c r="E17" s="1302"/>
      <c r="F17" s="1307">
        <f>SUM(F18+F19)</f>
        <v>3</v>
      </c>
      <c r="G17" s="1307">
        <f>(D17/F17)</f>
        <v>5.666666666666667</v>
      </c>
      <c r="H17" s="1306">
        <f>SUM(H18:H19)</f>
        <v>4</v>
      </c>
      <c r="I17" s="1302"/>
      <c r="J17" s="1307">
        <f>SUM(J18)</f>
        <v>1</v>
      </c>
      <c r="K17" s="1307">
        <f>(H17/J17)</f>
        <v>4</v>
      </c>
      <c r="L17" s="1307">
        <f>SUM(L18:L19)</f>
        <v>1</v>
      </c>
      <c r="M17" s="1303"/>
      <c r="N17" s="1307">
        <f>SUM(N18:N19)</f>
        <v>1</v>
      </c>
      <c r="O17" s="1309"/>
      <c r="P17" s="1310"/>
      <c r="Q17" s="1309"/>
      <c r="R17" s="1309"/>
      <c r="S17" s="1309"/>
      <c r="T17" s="1310"/>
      <c r="U17" s="1311"/>
      <c r="V17" s="1311"/>
      <c r="W17" s="1311"/>
      <c r="X17" s="1312"/>
      <c r="Y17" s="1311"/>
      <c r="Z17" s="1311"/>
      <c r="AA17" s="1312"/>
      <c r="AB17" s="1311"/>
    </row>
    <row r="18" spans="1:28" ht="8.1" customHeight="1">
      <c r="A18" s="1300"/>
      <c r="B18" s="1301"/>
      <c r="C18" s="1313" t="s">
        <v>636</v>
      </c>
      <c r="D18" s="1314">
        <f>SUM(H18+L18+P18+T18+X18)</f>
        <v>10</v>
      </c>
      <c r="E18" s="1304"/>
      <c r="F18" s="1315">
        <f>(J18+N18)</f>
        <v>1</v>
      </c>
      <c r="G18" s="1304"/>
      <c r="H18" s="1314">
        <v>3</v>
      </c>
      <c r="I18" s="1304"/>
      <c r="J18" s="1315">
        <v>1</v>
      </c>
      <c r="K18" s="1315">
        <f>(H18/J18)</f>
        <v>3</v>
      </c>
      <c r="L18" s="1304"/>
      <c r="M18" s="1301"/>
      <c r="N18" s="1304"/>
      <c r="O18" s="1304"/>
      <c r="P18" s="1314">
        <v>7</v>
      </c>
      <c r="Q18" s="1304"/>
      <c r="R18" s="1315">
        <v>1</v>
      </c>
      <c r="S18" s="1315">
        <f>(P18/R18)</f>
        <v>7</v>
      </c>
      <c r="T18" s="1301"/>
      <c r="U18" s="1304"/>
      <c r="V18" s="1304"/>
      <c r="W18" s="1304"/>
      <c r="X18" s="1301"/>
      <c r="Y18" s="1304"/>
      <c r="Z18" s="1304"/>
      <c r="AA18" s="1301"/>
      <c r="AB18" s="1304"/>
    </row>
    <row r="19" spans="1:28" ht="8.1" customHeight="1">
      <c r="A19" s="1300"/>
      <c r="B19" s="1301"/>
      <c r="C19" s="1313" t="s">
        <v>637</v>
      </c>
      <c r="D19" s="1314">
        <f>SUM(H19+L19+P19+T19+X19)</f>
        <v>7</v>
      </c>
      <c r="E19" s="1304"/>
      <c r="F19" s="1315">
        <f>(J19+N19)</f>
        <v>2</v>
      </c>
      <c r="G19" s="1315">
        <f>(D19/F19)</f>
        <v>3.5</v>
      </c>
      <c r="H19" s="1314">
        <v>1</v>
      </c>
      <c r="I19" s="1304"/>
      <c r="J19" s="1315">
        <v>1</v>
      </c>
      <c r="K19" s="1315">
        <f>(H19/J19)</f>
        <v>1</v>
      </c>
      <c r="L19" s="1315">
        <v>1</v>
      </c>
      <c r="M19" s="1301"/>
      <c r="N19" s="1315">
        <v>1</v>
      </c>
      <c r="O19" s="1315">
        <f>(L19/N19)</f>
        <v>1</v>
      </c>
      <c r="P19" s="1314">
        <v>5</v>
      </c>
      <c r="Q19" s="1304"/>
      <c r="R19" s="1315">
        <v>1</v>
      </c>
      <c r="S19" s="1315">
        <f>(P19/R19)</f>
        <v>5</v>
      </c>
      <c r="T19" s="1301"/>
      <c r="U19" s="1304"/>
      <c r="V19" s="1304"/>
      <c r="W19" s="1304"/>
      <c r="X19" s="1301"/>
      <c r="Y19" s="1304"/>
      <c r="Z19" s="1304"/>
      <c r="AA19" s="1301"/>
      <c r="AB19" s="1304"/>
    </row>
    <row r="20" spans="1:28" ht="9" hidden="1" customHeight="1">
      <c r="A20" s="1300"/>
      <c r="B20" s="1301"/>
      <c r="C20" s="1304"/>
      <c r="D20" s="1301"/>
      <c r="E20" s="1304"/>
      <c r="F20" s="1304"/>
      <c r="G20" s="1304"/>
      <c r="H20" s="1301"/>
      <c r="I20" s="1304"/>
      <c r="J20" s="1304"/>
      <c r="K20" s="1304"/>
      <c r="L20" s="1304"/>
      <c r="M20" s="1301"/>
      <c r="N20" s="1304"/>
      <c r="O20" s="1304"/>
      <c r="P20" s="1301"/>
      <c r="Q20" s="1304"/>
      <c r="R20" s="1304"/>
      <c r="S20" s="1304"/>
      <c r="T20" s="1301"/>
      <c r="U20" s="1304"/>
      <c r="V20" s="1304"/>
      <c r="W20" s="1304"/>
      <c r="X20" s="1301"/>
      <c r="Y20" s="1304"/>
      <c r="Z20" s="1304"/>
      <c r="AA20" s="1301"/>
      <c r="AB20" s="1304"/>
    </row>
    <row r="21" spans="1:28" ht="9" customHeight="1">
      <c r="A21" s="1300"/>
      <c r="B21" s="1301"/>
      <c r="C21" s="1305" t="s">
        <v>638</v>
      </c>
      <c r="D21" s="1306">
        <f>SUM(D22:D30)</f>
        <v>151</v>
      </c>
      <c r="E21" s="1302"/>
      <c r="F21" s="1307">
        <f>SUM(F22:F30)</f>
        <v>11</v>
      </c>
      <c r="G21" s="1307">
        <f t="shared" ref="G21:G30" si="0">(D21/F21)</f>
        <v>13.727272727272727</v>
      </c>
      <c r="H21" s="1306">
        <f>SUM(H22:H30)</f>
        <v>115</v>
      </c>
      <c r="I21" s="1302"/>
      <c r="J21" s="1307">
        <f>SUM(J22:J30)</f>
        <v>7</v>
      </c>
      <c r="K21" s="1307">
        <f>(H21/J21)</f>
        <v>16.428571428571427</v>
      </c>
      <c r="L21" s="1307">
        <f>SUM(L22:L30)</f>
        <v>35</v>
      </c>
      <c r="M21" s="1303"/>
      <c r="N21" s="1307">
        <f>SUM(N22:N30)</f>
        <v>5</v>
      </c>
      <c r="O21" s="1315">
        <f>(L21/N21)</f>
        <v>7</v>
      </c>
      <c r="P21" s="1301"/>
      <c r="Q21" s="1304"/>
      <c r="R21" s="1304"/>
      <c r="S21" s="1304"/>
      <c r="T21" s="1301"/>
      <c r="U21" s="1304"/>
      <c r="V21" s="1304"/>
      <c r="W21" s="1304"/>
      <c r="X21" s="1301"/>
      <c r="Y21" s="1304"/>
      <c r="Z21" s="1304"/>
      <c r="AA21" s="1301"/>
      <c r="AB21" s="1304"/>
    </row>
    <row r="22" spans="1:28" ht="8.1" customHeight="1">
      <c r="A22" s="1300"/>
      <c r="B22" s="1301"/>
      <c r="C22" s="1313" t="s">
        <v>636</v>
      </c>
      <c r="D22" s="1314">
        <f t="shared" ref="D22:D30" si="1">SUM(H22+L22+P22+T22+X22)</f>
        <v>2</v>
      </c>
      <c r="E22" s="1304"/>
      <c r="F22" s="1315">
        <f>(J22+N22)</f>
        <v>1</v>
      </c>
      <c r="G22" s="1315">
        <f t="shared" si="0"/>
        <v>2</v>
      </c>
      <c r="H22" s="1301"/>
      <c r="I22" s="1304"/>
      <c r="J22" s="1304"/>
      <c r="K22" s="1304"/>
      <c r="L22" s="1315">
        <v>2</v>
      </c>
      <c r="M22" s="1301"/>
      <c r="N22" s="1315">
        <v>1</v>
      </c>
      <c r="O22" s="1315">
        <f>(L22/N22)</f>
        <v>2</v>
      </c>
      <c r="P22" s="1301"/>
      <c r="Q22" s="1304"/>
      <c r="R22" s="1304"/>
      <c r="S22" s="1304"/>
      <c r="T22" s="1301"/>
      <c r="U22" s="1304"/>
      <c r="V22" s="1304"/>
      <c r="W22" s="1304"/>
      <c r="X22" s="1301"/>
      <c r="Y22" s="1304"/>
      <c r="Z22" s="1304"/>
      <c r="AA22" s="1301"/>
      <c r="AB22" s="1304"/>
    </row>
    <row r="23" spans="1:28" ht="8.1" customHeight="1">
      <c r="A23" s="1300"/>
      <c r="B23" s="1301"/>
      <c r="C23" s="1313" t="s">
        <v>639</v>
      </c>
      <c r="D23" s="1314">
        <f t="shared" si="1"/>
        <v>32</v>
      </c>
      <c r="E23" s="1304"/>
      <c r="F23" s="1315">
        <f>(J23+N23)</f>
        <v>1</v>
      </c>
      <c r="G23" s="1315">
        <f t="shared" si="0"/>
        <v>32</v>
      </c>
      <c r="H23" s="1314">
        <v>32</v>
      </c>
      <c r="I23" s="1304"/>
      <c r="J23" s="1315">
        <v>1</v>
      </c>
      <c r="K23" s="1315">
        <f>(H23/J23)</f>
        <v>32</v>
      </c>
      <c r="L23" s="1304"/>
      <c r="M23" s="1301"/>
      <c r="N23" s="1304"/>
      <c r="O23" s="1304"/>
      <c r="P23" s="1301"/>
      <c r="Q23" s="1304"/>
      <c r="R23" s="1304"/>
      <c r="S23" s="1304"/>
      <c r="T23" s="1301"/>
      <c r="U23" s="1304"/>
      <c r="V23" s="1304"/>
      <c r="W23" s="1304"/>
      <c r="X23" s="1301"/>
      <c r="Y23" s="1304"/>
      <c r="Z23" s="1304"/>
      <c r="AA23" s="1301"/>
      <c r="AB23" s="1304"/>
    </row>
    <row r="24" spans="1:28" ht="8.1" customHeight="1">
      <c r="A24" s="1300"/>
      <c r="B24" s="1301"/>
      <c r="C24" s="1313" t="s">
        <v>640</v>
      </c>
      <c r="D24" s="1314">
        <f t="shared" si="1"/>
        <v>4</v>
      </c>
      <c r="E24" s="1304"/>
      <c r="F24" s="1315">
        <f>(J24+N24)</f>
        <v>1</v>
      </c>
      <c r="G24" s="1315">
        <f t="shared" si="0"/>
        <v>4</v>
      </c>
      <c r="H24" s="1314">
        <v>4</v>
      </c>
      <c r="I24" s="1304"/>
      <c r="J24" s="1315">
        <v>1</v>
      </c>
      <c r="K24" s="1315">
        <f>(H24/J24)</f>
        <v>4</v>
      </c>
      <c r="L24" s="1304"/>
      <c r="M24" s="1301"/>
      <c r="N24" s="1304"/>
      <c r="O24" s="1304"/>
      <c r="P24" s="1301"/>
      <c r="Q24" s="1304"/>
      <c r="R24" s="1304"/>
      <c r="S24" s="1304"/>
      <c r="T24" s="1301"/>
      <c r="U24" s="1304"/>
      <c r="V24" s="1304"/>
      <c r="W24" s="1304"/>
      <c r="X24" s="1301"/>
      <c r="Y24" s="1304"/>
      <c r="Z24" s="1304"/>
      <c r="AA24" s="1301"/>
      <c r="AB24" s="1304"/>
    </row>
    <row r="25" spans="1:28" ht="8.1" customHeight="1">
      <c r="A25" s="1300"/>
      <c r="B25" s="1301"/>
      <c r="C25" s="1313" t="s">
        <v>637</v>
      </c>
      <c r="D25" s="1314">
        <f t="shared" si="1"/>
        <v>6</v>
      </c>
      <c r="E25" s="1304"/>
      <c r="F25" s="1315">
        <v>1</v>
      </c>
      <c r="G25" s="1315">
        <f t="shared" si="0"/>
        <v>6</v>
      </c>
      <c r="H25" s="1314">
        <v>3</v>
      </c>
      <c r="I25" s="1304"/>
      <c r="J25" s="1315">
        <v>1</v>
      </c>
      <c r="K25" s="1315">
        <f>(H25/J25)</f>
        <v>3</v>
      </c>
      <c r="L25" s="1315">
        <v>2</v>
      </c>
      <c r="M25" s="1301"/>
      <c r="N25" s="1315">
        <v>1</v>
      </c>
      <c r="O25" s="1315">
        <f>(L25/N25)</f>
        <v>2</v>
      </c>
      <c r="P25" s="1314">
        <v>1</v>
      </c>
      <c r="Q25" s="1304"/>
      <c r="R25" s="1315">
        <v>1</v>
      </c>
      <c r="S25" s="1315">
        <f>(P25/R25)</f>
        <v>1</v>
      </c>
      <c r="T25" s="1301"/>
      <c r="U25" s="1304"/>
      <c r="V25" s="1304"/>
      <c r="W25" s="1304"/>
      <c r="X25" s="1301"/>
      <c r="Y25" s="1304"/>
      <c r="Z25" s="1304"/>
      <c r="AA25" s="1301"/>
      <c r="AB25" s="1304"/>
    </row>
    <row r="26" spans="1:28" ht="8.1" customHeight="1">
      <c r="A26" s="1300"/>
      <c r="B26" s="1301"/>
      <c r="C26" s="1313" t="s">
        <v>641</v>
      </c>
      <c r="D26" s="1314">
        <f t="shared" si="1"/>
        <v>44</v>
      </c>
      <c r="E26" s="1304"/>
      <c r="F26" s="1315">
        <f>(J26+N26)</f>
        <v>1</v>
      </c>
      <c r="G26" s="1315">
        <f t="shared" si="0"/>
        <v>44</v>
      </c>
      <c r="H26" s="1314">
        <v>44</v>
      </c>
      <c r="I26" s="1304"/>
      <c r="J26" s="1315">
        <v>1</v>
      </c>
      <c r="K26" s="1315">
        <f>(H26/J26)</f>
        <v>44</v>
      </c>
      <c r="L26" s="1304"/>
      <c r="M26" s="1301"/>
      <c r="N26" s="1304"/>
      <c r="O26" s="1304"/>
      <c r="P26" s="1301"/>
      <c r="Q26" s="1304"/>
      <c r="R26" s="1304"/>
      <c r="S26" s="1304"/>
      <c r="T26" s="1301"/>
      <c r="U26" s="1304"/>
      <c r="V26" s="1304"/>
      <c r="W26" s="1304"/>
      <c r="X26" s="1301"/>
      <c r="Y26" s="1304"/>
      <c r="Z26" s="1304"/>
      <c r="AA26" s="1301"/>
      <c r="AB26" s="1304"/>
    </row>
    <row r="27" spans="1:28" ht="8.1" customHeight="1">
      <c r="A27" s="1300"/>
      <c r="B27" s="1301"/>
      <c r="C27" s="1313" t="s">
        <v>642</v>
      </c>
      <c r="D27" s="1314">
        <f t="shared" si="1"/>
        <v>16</v>
      </c>
      <c r="E27" s="1304"/>
      <c r="F27" s="1315">
        <f>(J27+N27)</f>
        <v>1</v>
      </c>
      <c r="G27" s="1315">
        <f t="shared" si="0"/>
        <v>16</v>
      </c>
      <c r="H27" s="1301"/>
      <c r="I27" s="1304"/>
      <c r="J27" s="1304"/>
      <c r="K27" s="1304"/>
      <c r="L27" s="1315">
        <v>16</v>
      </c>
      <c r="M27" s="1301"/>
      <c r="N27" s="1315">
        <v>1</v>
      </c>
      <c r="O27" s="1315">
        <f>(L27/N27)</f>
        <v>16</v>
      </c>
      <c r="P27" s="1301"/>
      <c r="Q27" s="1304"/>
      <c r="R27" s="1304"/>
      <c r="S27" s="1304"/>
      <c r="T27" s="1301"/>
      <c r="U27" s="1304"/>
      <c r="V27" s="1304"/>
      <c r="W27" s="1304"/>
      <c r="X27" s="1301"/>
      <c r="Y27" s="1304"/>
      <c r="Z27" s="1304"/>
      <c r="AA27" s="1301"/>
      <c r="AB27" s="1304"/>
    </row>
    <row r="28" spans="1:28" ht="8.1" customHeight="1">
      <c r="A28" s="1300"/>
      <c r="B28" s="1301"/>
      <c r="C28" s="1313" t="s">
        <v>643</v>
      </c>
      <c r="D28" s="1314">
        <f t="shared" si="1"/>
        <v>7</v>
      </c>
      <c r="E28" s="1304"/>
      <c r="F28" s="1315">
        <f>(J28+N28)</f>
        <v>2</v>
      </c>
      <c r="G28" s="1315">
        <f t="shared" si="0"/>
        <v>3.5</v>
      </c>
      <c r="H28" s="1314">
        <v>2</v>
      </c>
      <c r="I28" s="1304"/>
      <c r="J28" s="1315">
        <v>1</v>
      </c>
      <c r="K28" s="1315">
        <f>(H28/J28)</f>
        <v>2</v>
      </c>
      <c r="L28" s="1315">
        <v>5</v>
      </c>
      <c r="M28" s="1301"/>
      <c r="N28" s="1315">
        <v>1</v>
      </c>
      <c r="O28" s="1315">
        <f>(L28/N28)</f>
        <v>5</v>
      </c>
      <c r="P28" s="1301"/>
      <c r="Q28" s="1304"/>
      <c r="R28" s="1304"/>
      <c r="S28" s="1304"/>
      <c r="T28" s="1301"/>
      <c r="U28" s="1304"/>
      <c r="V28" s="1304"/>
      <c r="W28" s="1304"/>
      <c r="X28" s="1301"/>
      <c r="Y28" s="1304"/>
      <c r="Z28" s="1304"/>
      <c r="AA28" s="1301"/>
      <c r="AB28" s="1304"/>
    </row>
    <row r="29" spans="1:28" ht="8.1" customHeight="1">
      <c r="A29" s="1300"/>
      <c r="B29" s="1301"/>
      <c r="C29" s="1313" t="s">
        <v>644</v>
      </c>
      <c r="D29" s="1314">
        <f t="shared" si="1"/>
        <v>24</v>
      </c>
      <c r="E29" s="1304"/>
      <c r="F29" s="1315">
        <f>(J29+N29)</f>
        <v>1</v>
      </c>
      <c r="G29" s="1315">
        <f t="shared" si="0"/>
        <v>24</v>
      </c>
      <c r="H29" s="1314">
        <v>24</v>
      </c>
      <c r="I29" s="1304"/>
      <c r="J29" s="1315">
        <v>1</v>
      </c>
      <c r="K29" s="1315">
        <f>(H29/J29)</f>
        <v>24</v>
      </c>
      <c r="L29" s="1304"/>
      <c r="M29" s="1301"/>
      <c r="N29" s="1304"/>
      <c r="O29" s="1304"/>
      <c r="P29" s="1301"/>
      <c r="Q29" s="1304"/>
      <c r="R29" s="1304"/>
      <c r="S29" s="1304"/>
      <c r="T29" s="1301"/>
      <c r="U29" s="1304"/>
      <c r="V29" s="1304"/>
      <c r="W29" s="1304"/>
      <c r="X29" s="1301"/>
      <c r="Y29" s="1304"/>
      <c r="Z29" s="1304"/>
      <c r="AA29" s="1301"/>
      <c r="AB29" s="1304"/>
    </row>
    <row r="30" spans="1:28" ht="8.1" customHeight="1">
      <c r="A30" s="1300"/>
      <c r="B30" s="1301"/>
      <c r="C30" s="1313" t="s">
        <v>645</v>
      </c>
      <c r="D30" s="1314">
        <f t="shared" si="1"/>
        <v>16</v>
      </c>
      <c r="E30" s="1304"/>
      <c r="F30" s="1315">
        <f>(J30+N30)</f>
        <v>2</v>
      </c>
      <c r="G30" s="1315">
        <f t="shared" si="0"/>
        <v>8</v>
      </c>
      <c r="H30" s="1314">
        <v>6</v>
      </c>
      <c r="I30" s="1304"/>
      <c r="J30" s="1315">
        <v>1</v>
      </c>
      <c r="K30" s="1315">
        <f>(H30/J30)</f>
        <v>6</v>
      </c>
      <c r="L30" s="1315">
        <v>10</v>
      </c>
      <c r="M30" s="1301"/>
      <c r="N30" s="1315">
        <v>1</v>
      </c>
      <c r="O30" s="1315">
        <f>(L30/N30)</f>
        <v>10</v>
      </c>
      <c r="P30" s="1301"/>
      <c r="Q30" s="1304"/>
      <c r="R30" s="1304"/>
      <c r="S30" s="1304"/>
      <c r="T30" s="1301"/>
      <c r="U30" s="1304"/>
      <c r="V30" s="1304"/>
      <c r="W30" s="1304"/>
      <c r="X30" s="1301"/>
      <c r="Y30" s="1304"/>
      <c r="Z30" s="1304"/>
      <c r="AA30" s="1301"/>
      <c r="AB30" s="1304"/>
    </row>
    <row r="31" spans="1:28" ht="9" hidden="1" customHeight="1">
      <c r="A31" s="1300"/>
      <c r="B31" s="1301"/>
      <c r="C31" s="1304"/>
      <c r="D31" s="1301"/>
      <c r="E31" s="1304"/>
      <c r="F31" s="1304"/>
      <c r="G31" s="1304"/>
      <c r="H31" s="1301"/>
      <c r="I31" s="1304"/>
      <c r="J31" s="1304"/>
      <c r="K31" s="1304"/>
      <c r="L31" s="1304"/>
      <c r="M31" s="1301"/>
      <c r="N31" s="1304"/>
      <c r="O31" s="1304"/>
      <c r="P31" s="1301"/>
      <c r="Q31" s="1304"/>
      <c r="R31" s="1304"/>
      <c r="S31" s="1304"/>
      <c r="T31" s="1301"/>
      <c r="U31" s="1304"/>
      <c r="V31" s="1304"/>
      <c r="W31" s="1304"/>
      <c r="X31" s="1301"/>
      <c r="Y31" s="1304"/>
      <c r="Z31" s="1304"/>
      <c r="AA31" s="1301"/>
      <c r="AB31" s="1304"/>
    </row>
    <row r="32" spans="1:28" ht="9" customHeight="1">
      <c r="A32" s="1300"/>
      <c r="B32" s="1301"/>
      <c r="C32" s="1305" t="s">
        <v>167</v>
      </c>
      <c r="D32" s="1306">
        <f>SUM(D34:D41)</f>
        <v>74</v>
      </c>
      <c r="E32" s="1302"/>
      <c r="F32" s="1307">
        <f>SUM(F34:F41)</f>
        <v>19</v>
      </c>
      <c r="G32" s="1307">
        <f>(D32/F32)</f>
        <v>3.8947368421052633</v>
      </c>
      <c r="H32" s="1306">
        <f>SUM(H34:H41)</f>
        <v>51</v>
      </c>
      <c r="I32" s="1302"/>
      <c r="J32" s="1307">
        <f>SUM(J34:J41)</f>
        <v>8</v>
      </c>
      <c r="K32" s="1315">
        <f>(H32/J32)</f>
        <v>6.375</v>
      </c>
      <c r="L32" s="1315">
        <f>SUM(L34:L41)</f>
        <v>9</v>
      </c>
      <c r="M32" s="1301"/>
      <c r="N32" s="1315">
        <f>SUM(N34:N40)</f>
        <v>5</v>
      </c>
      <c r="O32" s="1315">
        <f>(L32/N32)</f>
        <v>1.8</v>
      </c>
      <c r="P32" s="1314">
        <f>SUM(P34:P40)</f>
        <v>9</v>
      </c>
      <c r="Q32" s="1304"/>
      <c r="R32" s="1315">
        <f>SUM(R34:R40)</f>
        <v>5</v>
      </c>
      <c r="S32" s="1315">
        <f>(P32/R32)</f>
        <v>1.8</v>
      </c>
      <c r="T32" s="1314">
        <f>SUM(T34:T40)</f>
        <v>5</v>
      </c>
      <c r="U32" s="1304"/>
      <c r="V32" s="1315">
        <f>SUM(V34:V40)</f>
        <v>3</v>
      </c>
      <c r="W32" s="1315">
        <f>(T32/V32)</f>
        <v>1.6666666666666667</v>
      </c>
      <c r="X32" s="1301"/>
      <c r="Y32" s="1304"/>
      <c r="Z32" s="1304"/>
      <c r="AA32" s="1301"/>
      <c r="AB32" s="1304"/>
    </row>
    <row r="33" spans="1:28" ht="9" hidden="1" customHeight="1">
      <c r="A33" s="1300"/>
      <c r="B33" s="1301"/>
      <c r="C33" s="1304"/>
      <c r="D33" s="1301"/>
      <c r="E33" s="1304"/>
      <c r="F33" s="1304"/>
      <c r="G33" s="1304"/>
      <c r="H33" s="1301"/>
      <c r="I33" s="1304"/>
      <c r="J33" s="1304"/>
      <c r="K33" s="1304"/>
      <c r="L33" s="1304"/>
      <c r="M33" s="1301"/>
      <c r="N33" s="1304"/>
      <c r="O33" s="1304"/>
      <c r="P33" s="1301"/>
      <c r="Q33" s="1304"/>
      <c r="R33" s="1304"/>
      <c r="S33" s="1304"/>
      <c r="T33" s="1301"/>
      <c r="U33" s="1304"/>
      <c r="V33" s="1304"/>
      <c r="W33" s="1304"/>
      <c r="X33" s="1301"/>
      <c r="Y33" s="1304"/>
      <c r="Z33" s="1304"/>
      <c r="AA33" s="1301"/>
      <c r="AB33" s="1304"/>
    </row>
    <row r="34" spans="1:28" ht="8.1" customHeight="1">
      <c r="A34" s="1300"/>
      <c r="B34" s="1301"/>
      <c r="C34" s="1313" t="s">
        <v>646</v>
      </c>
      <c r="D34" s="1314">
        <f t="shared" ref="D34:D41" si="2">SUM(H34+L34+P34+T34+X34)</f>
        <v>7</v>
      </c>
      <c r="E34" s="1304"/>
      <c r="F34" s="1315">
        <f>(J34+N34)</f>
        <v>2</v>
      </c>
      <c r="G34" s="1315">
        <f t="shared" ref="G34:G41" si="3">(D34/F34)</f>
        <v>3.5</v>
      </c>
      <c r="H34" s="1314">
        <v>2</v>
      </c>
      <c r="I34" s="1304"/>
      <c r="J34" s="1315">
        <v>1</v>
      </c>
      <c r="K34" s="1315">
        <f t="shared" ref="K34:K41" si="4">(H34/J34)</f>
        <v>2</v>
      </c>
      <c r="L34" s="1315">
        <v>2</v>
      </c>
      <c r="M34" s="1301"/>
      <c r="N34" s="1315">
        <v>1</v>
      </c>
      <c r="O34" s="1315">
        <f>(L34/N34)</f>
        <v>2</v>
      </c>
      <c r="P34" s="1314">
        <v>3</v>
      </c>
      <c r="Q34" s="1304"/>
      <c r="R34" s="1315">
        <v>1</v>
      </c>
      <c r="S34" s="1315">
        <f>(P34/R34)</f>
        <v>3</v>
      </c>
      <c r="T34" s="1301"/>
      <c r="U34" s="1304"/>
      <c r="V34" s="1304"/>
      <c r="W34" s="1304"/>
      <c r="X34" s="1301"/>
      <c r="Y34" s="1304"/>
      <c r="Z34" s="1304"/>
      <c r="AA34" s="1301"/>
      <c r="AB34" s="1304"/>
    </row>
    <row r="35" spans="1:28" ht="8.1" customHeight="1">
      <c r="A35" s="1300"/>
      <c r="B35" s="1301"/>
      <c r="C35" s="1313" t="s">
        <v>647</v>
      </c>
      <c r="D35" s="1314">
        <f t="shared" si="2"/>
        <v>6</v>
      </c>
      <c r="E35" s="1304"/>
      <c r="F35" s="1315">
        <f>(J35+N35)</f>
        <v>1</v>
      </c>
      <c r="G35" s="1315">
        <f t="shared" si="3"/>
        <v>6</v>
      </c>
      <c r="H35" s="1314">
        <v>6</v>
      </c>
      <c r="I35" s="1304"/>
      <c r="J35" s="1315">
        <v>1</v>
      </c>
      <c r="K35" s="1315">
        <f t="shared" si="4"/>
        <v>6</v>
      </c>
      <c r="L35" s="1304"/>
      <c r="M35" s="1301"/>
      <c r="N35" s="1304"/>
      <c r="O35" s="1304"/>
      <c r="P35" s="1301"/>
      <c r="Q35" s="1304"/>
      <c r="R35" s="1304"/>
      <c r="S35" s="1304"/>
      <c r="T35" s="1301"/>
      <c r="U35" s="1304"/>
      <c r="V35" s="1304"/>
      <c r="W35" s="1304"/>
      <c r="X35" s="1301"/>
      <c r="Y35" s="1304"/>
      <c r="Z35" s="1304"/>
      <c r="AA35" s="1301"/>
      <c r="AB35" s="1304"/>
    </row>
    <row r="36" spans="1:28" ht="8.1" customHeight="1">
      <c r="A36" s="1300"/>
      <c r="B36" s="1301"/>
      <c r="C36" s="1313" t="s">
        <v>648</v>
      </c>
      <c r="D36" s="1314">
        <f t="shared" si="2"/>
        <v>6</v>
      </c>
      <c r="E36" s="1304"/>
      <c r="F36" s="1315">
        <f>(J36+N36+R36+V36+Z36)</f>
        <v>4</v>
      </c>
      <c r="G36" s="1315">
        <f t="shared" si="3"/>
        <v>1.5</v>
      </c>
      <c r="H36" s="1314">
        <v>2</v>
      </c>
      <c r="I36" s="1304"/>
      <c r="J36" s="1315">
        <v>1</v>
      </c>
      <c r="K36" s="1315">
        <f t="shared" si="4"/>
        <v>2</v>
      </c>
      <c r="L36" s="1315">
        <v>2</v>
      </c>
      <c r="M36" s="1301"/>
      <c r="N36" s="1315">
        <v>1</v>
      </c>
      <c r="O36" s="1315">
        <f>(L36/N36)</f>
        <v>2</v>
      </c>
      <c r="P36" s="1314">
        <v>1</v>
      </c>
      <c r="Q36" s="1304"/>
      <c r="R36" s="1315">
        <v>1</v>
      </c>
      <c r="S36" s="1315">
        <f>(P36/R36)</f>
        <v>1</v>
      </c>
      <c r="T36" s="1314">
        <v>1</v>
      </c>
      <c r="U36" s="1304"/>
      <c r="V36" s="1315">
        <v>1</v>
      </c>
      <c r="W36" s="1315">
        <f>(T36/V36)</f>
        <v>1</v>
      </c>
      <c r="X36" s="1301"/>
      <c r="Y36" s="1304"/>
      <c r="Z36" s="1304"/>
      <c r="AA36" s="1301"/>
      <c r="AB36" s="1304"/>
    </row>
    <row r="37" spans="1:28" ht="8.1" customHeight="1">
      <c r="A37" s="1300"/>
      <c r="B37" s="1301"/>
      <c r="C37" s="1313" t="s">
        <v>642</v>
      </c>
      <c r="D37" s="1314">
        <f t="shared" si="2"/>
        <v>31</v>
      </c>
      <c r="E37" s="1304"/>
      <c r="F37" s="1315">
        <f>(J37+N37+R37+V37+Z37)</f>
        <v>1</v>
      </c>
      <c r="G37" s="1315">
        <f t="shared" si="3"/>
        <v>31</v>
      </c>
      <c r="H37" s="1314">
        <v>31</v>
      </c>
      <c r="I37" s="1304"/>
      <c r="J37" s="1315">
        <v>1</v>
      </c>
      <c r="K37" s="1315">
        <f t="shared" si="4"/>
        <v>31</v>
      </c>
      <c r="L37" s="1304"/>
      <c r="M37" s="1301"/>
      <c r="N37" s="1304"/>
      <c r="O37" s="1304"/>
      <c r="P37" s="1301"/>
      <c r="Q37" s="1304"/>
      <c r="R37" s="1304"/>
      <c r="S37" s="1304"/>
      <c r="T37" s="1301"/>
      <c r="U37" s="1304"/>
      <c r="V37" s="1304"/>
      <c r="W37" s="1304"/>
      <c r="X37" s="1301"/>
      <c r="Y37" s="1304"/>
      <c r="Z37" s="1304"/>
      <c r="AA37" s="1301"/>
      <c r="AB37" s="1304"/>
    </row>
    <row r="38" spans="1:28" ht="8.1" customHeight="1">
      <c r="A38" s="1300"/>
      <c r="B38" s="1301"/>
      <c r="C38" s="1313" t="s">
        <v>649</v>
      </c>
      <c r="D38" s="1314">
        <f t="shared" si="2"/>
        <v>7</v>
      </c>
      <c r="E38" s="1304"/>
      <c r="F38" s="1315">
        <f>(J38+N38+R38+V38+Z38)</f>
        <v>4</v>
      </c>
      <c r="G38" s="1315">
        <f t="shared" si="3"/>
        <v>1.75</v>
      </c>
      <c r="H38" s="1314">
        <v>2</v>
      </c>
      <c r="I38" s="1304"/>
      <c r="J38" s="1315">
        <v>1</v>
      </c>
      <c r="K38" s="1315">
        <f t="shared" si="4"/>
        <v>2</v>
      </c>
      <c r="L38" s="1315">
        <v>1</v>
      </c>
      <c r="M38" s="1301"/>
      <c r="N38" s="1315">
        <v>1</v>
      </c>
      <c r="O38" s="1315">
        <f>(L38/N38)</f>
        <v>1</v>
      </c>
      <c r="P38" s="1314">
        <v>2</v>
      </c>
      <c r="Q38" s="1304"/>
      <c r="R38" s="1315">
        <v>1</v>
      </c>
      <c r="S38" s="1315">
        <f>(P38/R38)</f>
        <v>2</v>
      </c>
      <c r="T38" s="1314">
        <v>2</v>
      </c>
      <c r="U38" s="1304"/>
      <c r="V38" s="1315">
        <v>1</v>
      </c>
      <c r="W38" s="1315">
        <f>(T38/V38)</f>
        <v>2</v>
      </c>
      <c r="X38" s="1301"/>
      <c r="Y38" s="1304"/>
      <c r="Z38" s="1304"/>
      <c r="AA38" s="1301"/>
      <c r="AB38" s="1304"/>
    </row>
    <row r="39" spans="1:28" ht="8.1" customHeight="1">
      <c r="A39" s="1300"/>
      <c r="B39" s="1301"/>
      <c r="C39" s="1313" t="s">
        <v>650</v>
      </c>
      <c r="D39" s="1314">
        <f t="shared" si="2"/>
        <v>7</v>
      </c>
      <c r="E39" s="1304"/>
      <c r="F39" s="1315">
        <f>(J39+N39+R39+V39+Z39)</f>
        <v>4</v>
      </c>
      <c r="G39" s="1315">
        <f t="shared" si="3"/>
        <v>1.75</v>
      </c>
      <c r="H39" s="1314">
        <v>2</v>
      </c>
      <c r="I39" s="1304"/>
      <c r="J39" s="1315">
        <v>1</v>
      </c>
      <c r="K39" s="1315">
        <f t="shared" si="4"/>
        <v>2</v>
      </c>
      <c r="L39" s="1315">
        <v>2</v>
      </c>
      <c r="M39" s="1301"/>
      <c r="N39" s="1315">
        <v>1</v>
      </c>
      <c r="O39" s="1315">
        <f>(L39/N39)</f>
        <v>2</v>
      </c>
      <c r="P39" s="1314">
        <v>1</v>
      </c>
      <c r="Q39" s="1304"/>
      <c r="R39" s="1315">
        <v>1</v>
      </c>
      <c r="S39" s="1315">
        <f>(P39/R39)</f>
        <v>1</v>
      </c>
      <c r="T39" s="1314">
        <v>2</v>
      </c>
      <c r="U39" s="1304"/>
      <c r="V39" s="1315">
        <v>1</v>
      </c>
      <c r="W39" s="1315">
        <f>(T39/V39)</f>
        <v>2</v>
      </c>
      <c r="X39" s="1301"/>
      <c r="Y39" s="1304"/>
      <c r="Z39" s="1304"/>
      <c r="AA39" s="1301"/>
      <c r="AB39" s="1304"/>
    </row>
    <row r="40" spans="1:28" ht="8.1" customHeight="1">
      <c r="A40" s="1300"/>
      <c r="B40" s="1301"/>
      <c r="C40" s="1313" t="s">
        <v>651</v>
      </c>
      <c r="D40" s="1314">
        <f t="shared" si="2"/>
        <v>6</v>
      </c>
      <c r="E40" s="1304"/>
      <c r="F40" s="1315">
        <f>(J40+N40)</f>
        <v>2</v>
      </c>
      <c r="G40" s="1315">
        <f t="shared" si="3"/>
        <v>3</v>
      </c>
      <c r="H40" s="1314">
        <v>2</v>
      </c>
      <c r="I40" s="1304"/>
      <c r="J40" s="1315">
        <v>1</v>
      </c>
      <c r="K40" s="1315">
        <f t="shared" si="4"/>
        <v>2</v>
      </c>
      <c r="L40" s="1315">
        <v>2</v>
      </c>
      <c r="M40" s="1301"/>
      <c r="N40" s="1315">
        <v>1</v>
      </c>
      <c r="O40" s="1315">
        <f>(L40/N40)</f>
        <v>2</v>
      </c>
      <c r="P40" s="1314">
        <v>2</v>
      </c>
      <c r="Q40" s="1304"/>
      <c r="R40" s="1315">
        <v>1</v>
      </c>
      <c r="S40" s="1315">
        <f>(P40/R40)</f>
        <v>2</v>
      </c>
      <c r="T40" s="1301"/>
      <c r="U40" s="1304"/>
      <c r="V40" s="1304"/>
      <c r="W40" s="1304"/>
      <c r="X40" s="1301"/>
      <c r="Y40" s="1304"/>
      <c r="Z40" s="1304"/>
      <c r="AA40" s="1301"/>
      <c r="AB40" s="1304"/>
    </row>
    <row r="41" spans="1:28" ht="8.1" customHeight="1">
      <c r="A41" s="1300"/>
      <c r="B41" s="1301"/>
      <c r="C41" s="1313" t="s">
        <v>652</v>
      </c>
      <c r="D41" s="1314">
        <f t="shared" si="2"/>
        <v>4</v>
      </c>
      <c r="E41" s="1304"/>
      <c r="F41" s="1315">
        <f>(J41+N41)</f>
        <v>1</v>
      </c>
      <c r="G41" s="1315">
        <f t="shared" si="3"/>
        <v>4</v>
      </c>
      <c r="H41" s="1314">
        <v>4</v>
      </c>
      <c r="I41" s="1304"/>
      <c r="J41" s="1315">
        <v>1</v>
      </c>
      <c r="K41" s="1315">
        <f t="shared" si="4"/>
        <v>4</v>
      </c>
      <c r="L41" s="1304"/>
      <c r="M41" s="1301"/>
      <c r="N41" s="1304"/>
      <c r="O41" s="1304"/>
      <c r="P41" s="1301"/>
      <c r="Q41" s="1304"/>
      <c r="R41" s="1304"/>
      <c r="S41" s="1304"/>
      <c r="T41" s="1301"/>
      <c r="U41" s="1304"/>
      <c r="V41" s="1304"/>
      <c r="W41" s="1304"/>
      <c r="X41" s="1301"/>
      <c r="Y41" s="1304"/>
      <c r="Z41" s="1304"/>
      <c r="AA41" s="1301"/>
      <c r="AB41" s="1304"/>
    </row>
    <row r="42" spans="1:28" ht="9" hidden="1" customHeight="1">
      <c r="A42" s="1300"/>
      <c r="B42" s="1301"/>
      <c r="C42" s="1304"/>
      <c r="D42" s="1301"/>
      <c r="E42" s="1304"/>
      <c r="F42" s="1304"/>
      <c r="G42" s="1304"/>
      <c r="H42" s="1301"/>
      <c r="I42" s="1304"/>
      <c r="J42" s="1304"/>
      <c r="K42" s="1304"/>
      <c r="L42" s="1304"/>
      <c r="M42" s="1301"/>
      <c r="N42" s="1304"/>
      <c r="O42" s="1304"/>
      <c r="P42" s="1301"/>
      <c r="Q42" s="1304"/>
      <c r="R42" s="1304"/>
      <c r="S42" s="1304"/>
      <c r="T42" s="1301"/>
      <c r="U42" s="1304"/>
      <c r="V42" s="1304"/>
      <c r="W42" s="1304"/>
      <c r="X42" s="1301"/>
      <c r="Y42" s="1304"/>
      <c r="Z42" s="1304"/>
      <c r="AA42" s="1301"/>
      <c r="AB42" s="1304"/>
    </row>
    <row r="43" spans="1:28" ht="9.9499999999999993" customHeight="1">
      <c r="A43" s="1300"/>
      <c r="B43" s="1301"/>
      <c r="C43" s="1305" t="s">
        <v>435</v>
      </c>
      <c r="D43" s="1306">
        <f>SUM(D45+D46+D49+D55+D59+D60+D65+D66+D71+D72+D73+D74+D75)</f>
        <v>7924</v>
      </c>
      <c r="E43" s="1302"/>
      <c r="F43" s="1307">
        <f>SUM(F45+F46+F49+F55+F59+F60+F65+F66+F71+F72+F73+F74+F75)</f>
        <v>212</v>
      </c>
      <c r="G43" s="1307">
        <f>(D43/F43)</f>
        <v>37.377358490566039</v>
      </c>
      <c r="H43" s="1306">
        <f>SUM(H45+H46+H49+H55+H59+H60+H65+H66+H71+H72+H73+H74+H75)</f>
        <v>6261</v>
      </c>
      <c r="I43" s="1302"/>
      <c r="J43" s="1307">
        <f>SUM(J45+J46+J49+J55+J59+J60+J65+J66+J71+J72+J73+J74+J75)</f>
        <v>113</v>
      </c>
      <c r="K43" s="1307">
        <f>(H43/J43)</f>
        <v>55.407079646017699</v>
      </c>
      <c r="L43" s="1307">
        <f>SUM(L45+L46+L49+L55+L59+L60+L65+L66+L71+L72+L73+L74+L75)</f>
        <v>4325</v>
      </c>
      <c r="M43" s="1303"/>
      <c r="N43" s="1307">
        <f>SUM(N45+N46+N49+N55+N59+N60+N65+N66+N71+N72+N73+N74+N75)</f>
        <v>113</v>
      </c>
      <c r="O43" s="1307">
        <f>(L43/N43)</f>
        <v>38.274336283185839</v>
      </c>
      <c r="P43" s="1306">
        <f>SUM(P45+P46+P49+P55+P59+P60+P65+P66+P71+P72+P73+P74+P75)</f>
        <v>3763</v>
      </c>
      <c r="Q43" s="1302"/>
      <c r="R43" s="1307">
        <f>SUM(R45+R46+R49+R55+R59+R60+R65+R66+R71+R72+R73+R74+R75)</f>
        <v>109</v>
      </c>
      <c r="S43" s="1307">
        <f>(P43/R43)</f>
        <v>34.522935779816514</v>
      </c>
      <c r="T43" s="1306">
        <f>SUM(T45+T46+T49+T55+T59+T60+T65+T66+T71+T72+T73+T74+T75)</f>
        <v>2897</v>
      </c>
      <c r="U43" s="1302"/>
      <c r="V43" s="1307">
        <f>SUM(V45+V46+V49+V55+V59+V60+V65+V66+V71+V72+V73+V74+V75)</f>
        <v>110</v>
      </c>
      <c r="W43" s="1307">
        <f>(T43/V43)</f>
        <v>26.336363636363636</v>
      </c>
      <c r="X43" s="1306">
        <f>SUM(X45+X46+X49+X55+X59+X60+X65+X66+X71+X72+X73+X74+X75)</f>
        <v>881</v>
      </c>
      <c r="Y43" s="1302"/>
      <c r="Z43" s="1307">
        <f>SUM(Z45+Z46+Z49+Z55+Z59+Z60+Z65+Z66+Z71+Z72+Z73+Z74+Z75)</f>
        <v>25</v>
      </c>
      <c r="AA43" s="1306">
        <f>SUM(AA45+AA46+AA49+AA55+AA59+AA60+AA65+AA66+AA71+AA72+AA73+AA74+AA75)</f>
        <v>300.83333333333337</v>
      </c>
      <c r="AB43" s="1304"/>
    </row>
    <row r="44" spans="1:28" ht="9" hidden="1" customHeight="1">
      <c r="A44" s="1300"/>
      <c r="B44" s="1301"/>
      <c r="C44" s="1304"/>
      <c r="D44" s="1301"/>
      <c r="E44" s="1304"/>
      <c r="F44" s="1313" t="s">
        <v>653</v>
      </c>
      <c r="G44" s="1304"/>
      <c r="H44" s="1301"/>
      <c r="I44" s="1304"/>
      <c r="J44" s="1304"/>
      <c r="K44" s="1304"/>
      <c r="L44" s="1304"/>
      <c r="M44" s="1301"/>
      <c r="N44" s="1304"/>
      <c r="O44" s="1304"/>
      <c r="P44" s="1301"/>
      <c r="Q44" s="1304"/>
      <c r="R44" s="1304"/>
      <c r="S44" s="1304"/>
      <c r="T44" s="1301"/>
      <c r="U44" s="1304"/>
      <c r="V44" s="1304"/>
      <c r="W44" s="1304"/>
      <c r="X44" s="1301"/>
      <c r="Y44" s="1304"/>
      <c r="Z44" s="1304"/>
      <c r="AA44" s="1301"/>
      <c r="AB44" s="1304"/>
    </row>
    <row r="45" spans="1:28" ht="8.1" customHeight="1">
      <c r="A45" s="1300"/>
      <c r="B45" s="1301"/>
      <c r="C45" s="1313" t="s">
        <v>1308</v>
      </c>
      <c r="D45" s="1314">
        <f>SUM(H45+L45+P45+T45+X45)</f>
        <v>170</v>
      </c>
      <c r="E45" s="1304"/>
      <c r="F45" s="1315">
        <f>(J45+N45+R45+V45+Z45)</f>
        <v>11</v>
      </c>
      <c r="G45" s="1315">
        <f t="shared" ref="G45:G64" si="5">(D45/F45)</f>
        <v>15.454545454545455</v>
      </c>
      <c r="H45" s="1314">
        <v>71</v>
      </c>
      <c r="I45" s="1304"/>
      <c r="J45" s="1315">
        <v>3</v>
      </c>
      <c r="K45" s="1315">
        <f>($H45/$J45)</f>
        <v>23.666666666666668</v>
      </c>
      <c r="L45" s="1315">
        <v>48</v>
      </c>
      <c r="M45" s="1301"/>
      <c r="N45" s="1315">
        <v>3</v>
      </c>
      <c r="O45" s="1315">
        <f>(L45/N45)</f>
        <v>16</v>
      </c>
      <c r="P45" s="1314">
        <v>34</v>
      </c>
      <c r="Q45" s="1304"/>
      <c r="R45" s="1315">
        <v>2</v>
      </c>
      <c r="S45" s="1315">
        <f>($P45/$R45)</f>
        <v>17</v>
      </c>
      <c r="T45" s="1314">
        <v>13</v>
      </c>
      <c r="U45" s="1304"/>
      <c r="V45" s="1315">
        <v>2</v>
      </c>
      <c r="W45" s="1315">
        <f>(T45/V45)</f>
        <v>6.5</v>
      </c>
      <c r="X45" s="1314">
        <v>4</v>
      </c>
      <c r="Y45" s="1304"/>
      <c r="Z45" s="1315">
        <v>1</v>
      </c>
      <c r="AA45" s="1314">
        <f>($X45/$Z45)</f>
        <v>4</v>
      </c>
      <c r="AB45" s="1304"/>
    </row>
    <row r="46" spans="1:28" ht="8.1" customHeight="1">
      <c r="A46" s="1300"/>
      <c r="B46" s="1301"/>
      <c r="C46" s="1305" t="s">
        <v>438</v>
      </c>
      <c r="D46" s="1306">
        <f>SUM(D47:D48)</f>
        <v>216</v>
      </c>
      <c r="E46" s="1302"/>
      <c r="F46" s="1307">
        <f>SUM(F47:F48)</f>
        <v>5</v>
      </c>
      <c r="G46" s="1307">
        <f t="shared" si="5"/>
        <v>43.2</v>
      </c>
      <c r="H46" s="1306">
        <f>SUM(H47:H489)</f>
        <v>3826</v>
      </c>
      <c r="I46" s="1302"/>
      <c r="J46" s="1307">
        <f>SUM(J47:J489)</f>
        <v>67</v>
      </c>
      <c r="K46" s="1307">
        <f>($H46/$J46)</f>
        <v>57.104477611940297</v>
      </c>
      <c r="L46" s="1307">
        <f>SUM(L47:L489)</f>
        <v>2636</v>
      </c>
      <c r="M46" s="1303"/>
      <c r="N46" s="1307">
        <f>SUM(N47:N489)</f>
        <v>66</v>
      </c>
      <c r="O46" s="1307">
        <f>(L46/N46)</f>
        <v>39.939393939393938</v>
      </c>
      <c r="P46" s="1306">
        <f>SUM(P47:P489)</f>
        <v>2259</v>
      </c>
      <c r="Q46" s="1302"/>
      <c r="R46" s="1307">
        <f>SUM(R47:R489)</f>
        <v>65</v>
      </c>
      <c r="S46" s="1307">
        <f>($P46/$R46)</f>
        <v>34.753846153846155</v>
      </c>
      <c r="T46" s="1306">
        <f>SUM(T47:T489)</f>
        <v>1698</v>
      </c>
      <c r="U46" s="1302"/>
      <c r="V46" s="1307">
        <f>SUM(V47:V489)</f>
        <v>65</v>
      </c>
      <c r="W46" s="1307">
        <f>($T46/$V46)</f>
        <v>26.123076923076923</v>
      </c>
      <c r="X46" s="1303"/>
      <c r="Y46" s="1302"/>
      <c r="Z46" s="1302"/>
      <c r="AA46" s="1303"/>
      <c r="AB46" s="1302"/>
    </row>
    <row r="47" spans="1:28" ht="8.1" customHeight="1">
      <c r="A47" s="1300"/>
      <c r="B47" s="1301"/>
      <c r="C47" s="1316" t="s">
        <v>654</v>
      </c>
      <c r="D47" s="1317">
        <f>SUM(H47+L47+P47+T47+X47)</f>
        <v>158</v>
      </c>
      <c r="E47" s="1318"/>
      <c r="F47" s="1319">
        <f>(J47+N47+R47+V47+Z47)</f>
        <v>4</v>
      </c>
      <c r="G47" s="1319">
        <f t="shared" si="5"/>
        <v>39.5</v>
      </c>
      <c r="H47" s="1317">
        <v>57</v>
      </c>
      <c r="I47" s="1318"/>
      <c r="J47" s="1319">
        <v>1</v>
      </c>
      <c r="K47" s="1319">
        <f>($H47/$J47)</f>
        <v>57</v>
      </c>
      <c r="L47" s="1319">
        <v>49</v>
      </c>
      <c r="M47" s="1320"/>
      <c r="N47" s="1319">
        <v>1</v>
      </c>
      <c r="O47" s="1319">
        <f>(L47/N47)</f>
        <v>49</v>
      </c>
      <c r="P47" s="1317">
        <v>30</v>
      </c>
      <c r="Q47" s="1318"/>
      <c r="R47" s="1319">
        <v>1</v>
      </c>
      <c r="S47" s="1319">
        <f>($P47/$R47)</f>
        <v>30</v>
      </c>
      <c r="T47" s="1317">
        <v>22</v>
      </c>
      <c r="U47" s="1318"/>
      <c r="V47" s="1319">
        <v>1</v>
      </c>
      <c r="W47" s="1319">
        <f>($T47/$V47)</f>
        <v>22</v>
      </c>
      <c r="X47" s="1320"/>
      <c r="Y47" s="1318"/>
      <c r="Z47" s="1318"/>
      <c r="AA47" s="1320"/>
      <c r="AB47" s="1318"/>
    </row>
    <row r="48" spans="1:28" ht="8.1" customHeight="1">
      <c r="A48" s="1300"/>
      <c r="B48" s="1301"/>
      <c r="C48" s="1316" t="s">
        <v>655</v>
      </c>
      <c r="D48" s="1317">
        <f>SUM(H48+L48+P48+T48+X48)</f>
        <v>58</v>
      </c>
      <c r="E48" s="1318"/>
      <c r="F48" s="1319">
        <f>(J48+N48+R48+V48+Z48)</f>
        <v>1</v>
      </c>
      <c r="G48" s="1319">
        <f t="shared" si="5"/>
        <v>58</v>
      </c>
      <c r="H48" s="1317">
        <v>58</v>
      </c>
      <c r="I48" s="1318"/>
      <c r="J48" s="1319">
        <v>1</v>
      </c>
      <c r="K48" s="1319">
        <f>($H48/$J48)</f>
        <v>58</v>
      </c>
      <c r="L48" s="1318"/>
      <c r="M48" s="1320"/>
      <c r="N48" s="1318"/>
      <c r="O48" s="1318"/>
      <c r="P48" s="1320"/>
      <c r="Q48" s="1318"/>
      <c r="R48" s="1318"/>
      <c r="S48" s="1318"/>
      <c r="T48" s="1320"/>
      <c r="U48" s="1318"/>
      <c r="V48" s="1318"/>
      <c r="W48" s="1318"/>
      <c r="X48" s="1320"/>
      <c r="Y48" s="1318"/>
      <c r="Z48" s="1318"/>
      <c r="AA48" s="1320"/>
      <c r="AB48" s="1318"/>
    </row>
    <row r="49" spans="1:55" ht="8.1" customHeight="1">
      <c r="A49" s="1300"/>
      <c r="B49" s="1301"/>
      <c r="C49" s="1305" t="s">
        <v>579</v>
      </c>
      <c r="D49" s="1306">
        <f>SUM(D50:D54)</f>
        <v>739</v>
      </c>
      <c r="E49" s="1302"/>
      <c r="F49" s="1307">
        <f>SUM(F50:F54)</f>
        <v>29</v>
      </c>
      <c r="G49" s="1307">
        <f t="shared" si="5"/>
        <v>25.482758620689655</v>
      </c>
      <c r="H49" s="1306">
        <f>SUM(H50:H54)</f>
        <v>337</v>
      </c>
      <c r="I49" s="1302"/>
      <c r="J49" s="1307">
        <f>SUM(J50:J54)</f>
        <v>8</v>
      </c>
      <c r="K49" s="1307">
        <f t="shared" ref="K49:K54" si="6">(H49/J49)</f>
        <v>42.125</v>
      </c>
      <c r="L49" s="1307">
        <f>SUM(L50:L54)</f>
        <v>211</v>
      </c>
      <c r="M49" s="1303"/>
      <c r="N49" s="1307">
        <f>SUM(N50:N54)</f>
        <v>6</v>
      </c>
      <c r="O49" s="1307">
        <f t="shared" ref="O49:O55" si="7">(L49/N49)</f>
        <v>35.166666666666664</v>
      </c>
      <c r="P49" s="1306">
        <f>SUM(P50:P54)</f>
        <v>108</v>
      </c>
      <c r="Q49" s="1302"/>
      <c r="R49" s="1307">
        <f>SUM(R50:R54)</f>
        <v>6</v>
      </c>
      <c r="S49" s="1307">
        <f>(P49/R49)</f>
        <v>18</v>
      </c>
      <c r="T49" s="1306">
        <f>SUM(T50:T54)</f>
        <v>60</v>
      </c>
      <c r="U49" s="1302"/>
      <c r="V49" s="1307">
        <f>SUM(V50:V54)</f>
        <v>6</v>
      </c>
      <c r="W49" s="1307">
        <f>(T49/V49)</f>
        <v>10</v>
      </c>
      <c r="X49" s="1306">
        <f>SUM(X50:X54)</f>
        <v>23</v>
      </c>
      <c r="Y49" s="1302"/>
      <c r="Z49" s="1307">
        <f>SUM(Z50:Z54)</f>
        <v>3</v>
      </c>
      <c r="AA49" s="1306">
        <f>(X49/Z49)</f>
        <v>7.666666666666667</v>
      </c>
      <c r="AB49" s="1304"/>
    </row>
    <row r="50" spans="1:55" ht="8.1" customHeight="1">
      <c r="A50" s="1300"/>
      <c r="B50" s="1301"/>
      <c r="C50" s="1316" t="s">
        <v>1310</v>
      </c>
      <c r="D50" s="1317">
        <f>SUM(H50+L50+P50+T50+X50)</f>
        <v>131</v>
      </c>
      <c r="E50" s="1318"/>
      <c r="F50" s="1319">
        <f>(J50+N50+R50+V50+Z50)</f>
        <v>5</v>
      </c>
      <c r="G50" s="1319">
        <f t="shared" si="5"/>
        <v>26.2</v>
      </c>
      <c r="H50" s="1317">
        <v>79</v>
      </c>
      <c r="I50" s="1318"/>
      <c r="J50" s="1319">
        <v>2</v>
      </c>
      <c r="K50" s="1319">
        <f t="shared" si="6"/>
        <v>39.5</v>
      </c>
      <c r="L50" s="1319">
        <v>37</v>
      </c>
      <c r="M50" s="1320"/>
      <c r="N50" s="1319">
        <v>1</v>
      </c>
      <c r="O50" s="1319">
        <f t="shared" si="7"/>
        <v>37</v>
      </c>
      <c r="P50" s="1317">
        <v>10</v>
      </c>
      <c r="Q50" s="1318"/>
      <c r="R50" s="1319">
        <v>1</v>
      </c>
      <c r="S50" s="1319">
        <f t="shared" ref="S50:S55" si="8">($P50/$R50)</f>
        <v>10</v>
      </c>
      <c r="T50" s="1317">
        <v>5</v>
      </c>
      <c r="U50" s="1318"/>
      <c r="V50" s="1319">
        <v>1</v>
      </c>
      <c r="W50" s="1319">
        <f>(T50/V50)</f>
        <v>5</v>
      </c>
      <c r="X50" s="1320"/>
      <c r="Y50" s="1318"/>
      <c r="Z50" s="1318"/>
      <c r="AA50" s="1320"/>
      <c r="AB50" s="1304"/>
    </row>
    <row r="51" spans="1:55" ht="8.1" customHeight="1">
      <c r="A51" s="1300"/>
      <c r="B51" s="1301"/>
      <c r="C51" s="1316" t="s">
        <v>1311</v>
      </c>
      <c r="D51" s="1317">
        <f>SUM(H51+L51+P51+T51+X51)</f>
        <v>142</v>
      </c>
      <c r="E51" s="1318"/>
      <c r="F51" s="1319">
        <f>(J51+N51+R51+V51+Z51)</f>
        <v>6</v>
      </c>
      <c r="G51" s="1319">
        <f t="shared" si="5"/>
        <v>23.666666666666668</v>
      </c>
      <c r="H51" s="1317">
        <v>58</v>
      </c>
      <c r="I51" s="1318"/>
      <c r="J51" s="1319">
        <v>2</v>
      </c>
      <c r="K51" s="1319">
        <f t="shared" si="6"/>
        <v>29</v>
      </c>
      <c r="L51" s="1319">
        <v>42</v>
      </c>
      <c r="M51" s="1320"/>
      <c r="N51" s="1319">
        <v>1</v>
      </c>
      <c r="O51" s="1319">
        <f t="shared" si="7"/>
        <v>42</v>
      </c>
      <c r="P51" s="1317">
        <v>21</v>
      </c>
      <c r="Q51" s="1318"/>
      <c r="R51" s="1319">
        <v>1</v>
      </c>
      <c r="S51" s="1319">
        <f t="shared" si="8"/>
        <v>21</v>
      </c>
      <c r="T51" s="1317">
        <v>10</v>
      </c>
      <c r="U51" s="1318"/>
      <c r="V51" s="1319">
        <v>1</v>
      </c>
      <c r="W51" s="1319">
        <f>(T51/V51)</f>
        <v>10</v>
      </c>
      <c r="X51" s="1317">
        <v>11</v>
      </c>
      <c r="Y51" s="1318"/>
      <c r="Z51" s="1319">
        <v>1</v>
      </c>
      <c r="AA51" s="1317">
        <f>($X51/$Z51)</f>
        <v>11</v>
      </c>
      <c r="AB51" s="1304"/>
    </row>
    <row r="52" spans="1:55" ht="8.1" customHeight="1">
      <c r="A52" s="1300"/>
      <c r="B52" s="1301"/>
      <c r="C52" s="1316" t="s">
        <v>1312</v>
      </c>
      <c r="D52" s="1317">
        <f>SUM(H52+L52+P52+T52+X52)</f>
        <v>117</v>
      </c>
      <c r="E52" s="1318"/>
      <c r="F52" s="1319">
        <f>(J52+N52+R52+V52+Z52)</f>
        <v>5</v>
      </c>
      <c r="G52" s="1319">
        <f t="shared" si="5"/>
        <v>23.4</v>
      </c>
      <c r="H52" s="1317">
        <v>51</v>
      </c>
      <c r="I52" s="1318"/>
      <c r="J52" s="1319">
        <v>1</v>
      </c>
      <c r="K52" s="1319">
        <f t="shared" si="6"/>
        <v>51</v>
      </c>
      <c r="L52" s="1319">
        <v>31</v>
      </c>
      <c r="M52" s="1320"/>
      <c r="N52" s="1319">
        <v>1</v>
      </c>
      <c r="O52" s="1319">
        <f t="shared" si="7"/>
        <v>31</v>
      </c>
      <c r="P52" s="1317">
        <v>18</v>
      </c>
      <c r="Q52" s="1318"/>
      <c r="R52" s="1319">
        <v>1</v>
      </c>
      <c r="S52" s="1319">
        <f t="shared" si="8"/>
        <v>18</v>
      </c>
      <c r="T52" s="1317">
        <v>9</v>
      </c>
      <c r="U52" s="1318"/>
      <c r="V52" s="1319">
        <v>1</v>
      </c>
      <c r="W52" s="1319">
        <f>($T52/$V52)</f>
        <v>9</v>
      </c>
      <c r="X52" s="1317">
        <v>8</v>
      </c>
      <c r="Y52" s="1318"/>
      <c r="Z52" s="1319">
        <v>1</v>
      </c>
      <c r="AA52" s="1317">
        <f>($X52/$Z52)</f>
        <v>8</v>
      </c>
      <c r="AB52" s="1304"/>
    </row>
    <row r="53" spans="1:55" ht="8.1" customHeight="1">
      <c r="A53" s="1300"/>
      <c r="B53" s="1301"/>
      <c r="C53" s="1316" t="s">
        <v>1314</v>
      </c>
      <c r="D53" s="1317">
        <f>SUM(H53+L53+P53+T53+X53)</f>
        <v>298</v>
      </c>
      <c r="E53" s="1318"/>
      <c r="F53" s="1319">
        <f>(J53+N53+R53+V53+Z53)</f>
        <v>8</v>
      </c>
      <c r="G53" s="1319">
        <f t="shared" si="5"/>
        <v>37.25</v>
      </c>
      <c r="H53" s="1317">
        <v>127</v>
      </c>
      <c r="I53" s="1318"/>
      <c r="J53" s="1319">
        <v>2</v>
      </c>
      <c r="K53" s="1319">
        <f t="shared" si="6"/>
        <v>63.5</v>
      </c>
      <c r="L53" s="1319">
        <v>85</v>
      </c>
      <c r="M53" s="1320"/>
      <c r="N53" s="1319">
        <v>2</v>
      </c>
      <c r="O53" s="1319">
        <f t="shared" si="7"/>
        <v>42.5</v>
      </c>
      <c r="P53" s="1317">
        <v>53</v>
      </c>
      <c r="Q53" s="1318"/>
      <c r="R53" s="1319">
        <v>2</v>
      </c>
      <c r="S53" s="1319">
        <f t="shared" si="8"/>
        <v>26.5</v>
      </c>
      <c r="T53" s="1317">
        <v>33</v>
      </c>
      <c r="U53" s="1318"/>
      <c r="V53" s="1319">
        <v>2</v>
      </c>
      <c r="W53" s="1319">
        <f>($T53/$V53)</f>
        <v>16.5</v>
      </c>
      <c r="X53" s="1320"/>
      <c r="Y53" s="1318"/>
      <c r="Z53" s="1318"/>
      <c r="AA53" s="1320"/>
      <c r="AB53" s="1304"/>
    </row>
    <row r="54" spans="1:55" ht="8.1" customHeight="1">
      <c r="A54" s="1300"/>
      <c r="B54" s="1301"/>
      <c r="C54" s="1316" t="s">
        <v>1313</v>
      </c>
      <c r="D54" s="1317">
        <f>SUM(H54+L54+P54+T54+X54)</f>
        <v>51</v>
      </c>
      <c r="E54" s="1318"/>
      <c r="F54" s="1319">
        <f>(J54+N54+R54+V54+Z54)</f>
        <v>5</v>
      </c>
      <c r="G54" s="1319">
        <f t="shared" si="5"/>
        <v>10.199999999999999</v>
      </c>
      <c r="H54" s="1317">
        <v>22</v>
      </c>
      <c r="I54" s="1318"/>
      <c r="J54" s="1319">
        <v>1</v>
      </c>
      <c r="K54" s="1319">
        <f t="shared" si="6"/>
        <v>22</v>
      </c>
      <c r="L54" s="1319">
        <v>16</v>
      </c>
      <c r="M54" s="1320"/>
      <c r="N54" s="1319">
        <v>1</v>
      </c>
      <c r="O54" s="1319">
        <f t="shared" si="7"/>
        <v>16</v>
      </c>
      <c r="P54" s="1317">
        <v>6</v>
      </c>
      <c r="Q54" s="1318"/>
      <c r="R54" s="1319">
        <v>1</v>
      </c>
      <c r="S54" s="1319">
        <f t="shared" si="8"/>
        <v>6</v>
      </c>
      <c r="T54" s="1317">
        <v>3</v>
      </c>
      <c r="U54" s="1318"/>
      <c r="V54" s="1319">
        <v>1</v>
      </c>
      <c r="W54" s="1319">
        <f>($T54/$V54)</f>
        <v>3</v>
      </c>
      <c r="X54" s="1317">
        <v>4</v>
      </c>
      <c r="Y54" s="1318"/>
      <c r="Z54" s="1319">
        <v>1</v>
      </c>
      <c r="AA54" s="1317">
        <f>($X54/$Z54)</f>
        <v>4</v>
      </c>
      <c r="AB54" s="1304"/>
    </row>
    <row r="55" spans="1:55" ht="8.1" customHeight="1">
      <c r="A55" s="1300"/>
      <c r="B55" s="1301"/>
      <c r="C55" s="1305" t="s">
        <v>580</v>
      </c>
      <c r="D55" s="1306">
        <f>SUM(D56:D58)</f>
        <v>2271</v>
      </c>
      <c r="E55" s="1302"/>
      <c r="F55" s="1307">
        <f>SUM(F56:F58)</f>
        <v>38</v>
      </c>
      <c r="G55" s="1307">
        <f t="shared" si="5"/>
        <v>59.763157894736842</v>
      </c>
      <c r="H55" s="1306">
        <f>SUM(H56:H58)</f>
        <v>698</v>
      </c>
      <c r="I55" s="1302"/>
      <c r="J55" s="1307">
        <f>SUM(J56:J58)</f>
        <v>9</v>
      </c>
      <c r="K55" s="1307">
        <f>($H55/$J55)</f>
        <v>77.555555555555557</v>
      </c>
      <c r="L55" s="1307">
        <f>SUM(L56:L58)</f>
        <v>497</v>
      </c>
      <c r="M55" s="1303"/>
      <c r="N55" s="1307">
        <f>SUM(N56:N58)</f>
        <v>7</v>
      </c>
      <c r="O55" s="1307">
        <f t="shared" si="7"/>
        <v>71</v>
      </c>
      <c r="P55" s="1306">
        <f>SUM(P56:P58)</f>
        <v>470</v>
      </c>
      <c r="Q55" s="1302"/>
      <c r="R55" s="1307">
        <f>SUM(R56:R58)</f>
        <v>8</v>
      </c>
      <c r="S55" s="1307">
        <f t="shared" si="8"/>
        <v>58.75</v>
      </c>
      <c r="T55" s="1306">
        <f>SUM(T56:T58)</f>
        <v>312</v>
      </c>
      <c r="U55" s="1302"/>
      <c r="V55" s="1307">
        <f>SUM(V56:V58)</f>
        <v>7</v>
      </c>
      <c r="W55" s="1307">
        <f>($T55/$V55)</f>
        <v>44.571428571428569</v>
      </c>
      <c r="X55" s="1306">
        <f>SUM(X56:X58)</f>
        <v>294</v>
      </c>
      <c r="Y55" s="1302"/>
      <c r="Z55" s="1307">
        <f>SUM(Z56:Z58)</f>
        <v>7</v>
      </c>
      <c r="AA55" s="1306">
        <f>($X55/$Z55)</f>
        <v>42</v>
      </c>
      <c r="AB55" s="1304"/>
    </row>
    <row r="56" spans="1:55" ht="8.1" customHeight="1">
      <c r="A56" s="1300"/>
      <c r="B56" s="1321"/>
      <c r="C56" s="1316" t="s">
        <v>1324</v>
      </c>
      <c r="D56" s="1317">
        <f>SUM(H56+L56+P56+T56+X56)</f>
        <v>698</v>
      </c>
      <c r="E56" s="1318"/>
      <c r="F56" s="1319">
        <f>(J56+N56+R56+V56+Z56)</f>
        <v>9</v>
      </c>
      <c r="G56" s="1319">
        <f t="shared" si="5"/>
        <v>77.555555555555557</v>
      </c>
      <c r="H56" s="1317">
        <v>698</v>
      </c>
      <c r="I56" s="1318"/>
      <c r="J56" s="1319">
        <v>9</v>
      </c>
      <c r="K56" s="1319">
        <f>($H56/$J56)</f>
        <v>77.555555555555557</v>
      </c>
      <c r="L56" s="1318"/>
      <c r="M56" s="1320"/>
      <c r="N56" s="1318"/>
      <c r="O56" s="1318"/>
      <c r="P56" s="1320"/>
      <c r="Q56" s="1318"/>
      <c r="R56" s="1318"/>
      <c r="S56" s="1318"/>
      <c r="T56" s="1320"/>
      <c r="U56" s="1318"/>
      <c r="V56" s="1318"/>
      <c r="W56" s="1318"/>
      <c r="X56" s="1320"/>
      <c r="Y56" s="1318"/>
      <c r="Z56" s="1318"/>
      <c r="AA56" s="1320"/>
      <c r="AB56" s="1304"/>
    </row>
    <row r="57" spans="1:55" ht="8.1" customHeight="1">
      <c r="A57" s="1300"/>
      <c r="B57" s="1321"/>
      <c r="C57" s="1316" t="s">
        <v>1318</v>
      </c>
      <c r="D57" s="1317">
        <f>SUM(H57+L57+P57+T57+X57)</f>
        <v>1161</v>
      </c>
      <c r="E57" s="1318"/>
      <c r="F57" s="1319">
        <f>(J57+N57+R57+V57+Z57)</f>
        <v>21</v>
      </c>
      <c r="G57" s="1319">
        <f t="shared" si="5"/>
        <v>55.285714285714285</v>
      </c>
      <c r="H57" s="1320"/>
      <c r="I57" s="1318"/>
      <c r="J57" s="1318"/>
      <c r="K57" s="1318"/>
      <c r="L57" s="1319">
        <v>342</v>
      </c>
      <c r="M57" s="1320"/>
      <c r="N57" s="1319">
        <v>5</v>
      </c>
      <c r="O57" s="1319">
        <f>(L57/N57)</f>
        <v>68.400000000000006</v>
      </c>
      <c r="P57" s="1317">
        <v>350</v>
      </c>
      <c r="Q57" s="1318"/>
      <c r="R57" s="1319">
        <v>6</v>
      </c>
      <c r="S57" s="1319">
        <f>($P57/$R57)</f>
        <v>58.333333333333336</v>
      </c>
      <c r="T57" s="1317">
        <v>242</v>
      </c>
      <c r="U57" s="1318"/>
      <c r="V57" s="1319">
        <v>5</v>
      </c>
      <c r="W57" s="1319">
        <f>($T57/$V57)</f>
        <v>48.4</v>
      </c>
      <c r="X57" s="1317">
        <v>227</v>
      </c>
      <c r="Y57" s="1318"/>
      <c r="Z57" s="1319">
        <v>5</v>
      </c>
      <c r="AA57" s="1317">
        <f>($X57/$Z57)</f>
        <v>45.4</v>
      </c>
      <c r="AB57" s="1304"/>
      <c r="AP57" s="1322"/>
      <c r="AQ57" s="1322"/>
      <c r="AR57" s="1322"/>
      <c r="AS57" s="1322"/>
      <c r="AT57" s="1322"/>
      <c r="AU57" s="1322"/>
      <c r="AV57" s="1322"/>
      <c r="AW57" s="1322"/>
      <c r="AX57" s="1322"/>
      <c r="AY57" s="1322"/>
      <c r="AZ57" s="1322"/>
      <c r="BA57" s="1322"/>
      <c r="BB57" s="1322"/>
      <c r="BC57" s="1322"/>
    </row>
    <row r="58" spans="1:55" ht="8.1" customHeight="1">
      <c r="A58" s="1300"/>
      <c r="B58" s="1321"/>
      <c r="C58" s="1316" t="s">
        <v>1317</v>
      </c>
      <c r="D58" s="1317">
        <f>SUM(H58+L58+P58+T58+X58)</f>
        <v>412</v>
      </c>
      <c r="E58" s="1318"/>
      <c r="F58" s="1319">
        <f>(J58+N58+R58+V58+Z58)</f>
        <v>8</v>
      </c>
      <c r="G58" s="1319">
        <f t="shared" si="5"/>
        <v>51.5</v>
      </c>
      <c r="H58" s="1320"/>
      <c r="I58" s="1318"/>
      <c r="J58" s="1318"/>
      <c r="K58" s="1318"/>
      <c r="L58" s="1319">
        <v>155</v>
      </c>
      <c r="M58" s="1320"/>
      <c r="N58" s="1319">
        <v>2</v>
      </c>
      <c r="O58" s="1319">
        <f>(L58/N58)</f>
        <v>77.5</v>
      </c>
      <c r="P58" s="1317">
        <v>120</v>
      </c>
      <c r="Q58" s="1318"/>
      <c r="R58" s="1319">
        <v>2</v>
      </c>
      <c r="S58" s="1319">
        <f>($P58/$R58)</f>
        <v>60</v>
      </c>
      <c r="T58" s="1317">
        <v>70</v>
      </c>
      <c r="U58" s="1318"/>
      <c r="V58" s="1319">
        <v>2</v>
      </c>
      <c r="W58" s="1319">
        <f>($T58/$V58)</f>
        <v>35</v>
      </c>
      <c r="X58" s="1317">
        <v>67</v>
      </c>
      <c r="Y58" s="1318"/>
      <c r="Z58" s="1319">
        <v>2</v>
      </c>
      <c r="AA58" s="1317">
        <f>($X58/$Z58)</f>
        <v>33.5</v>
      </c>
      <c r="AB58" s="1304"/>
    </row>
    <row r="59" spans="1:55" ht="8.1" customHeight="1">
      <c r="A59" s="1300"/>
      <c r="B59" s="1301"/>
      <c r="C59" s="1313" t="s">
        <v>582</v>
      </c>
      <c r="D59" s="1314">
        <f>SUM(H59+L59+P59+T59+X59)</f>
        <v>1444</v>
      </c>
      <c r="E59" s="1304"/>
      <c r="F59" s="1315">
        <f>(J59+N59+R59+V59+Z59)</f>
        <v>17</v>
      </c>
      <c r="G59" s="1315">
        <f t="shared" si="5"/>
        <v>84.941176470588232</v>
      </c>
      <c r="H59" s="1314">
        <v>363</v>
      </c>
      <c r="I59" s="1304"/>
      <c r="J59" s="1315">
        <v>4</v>
      </c>
      <c r="K59" s="1315">
        <f>($H59/$J59)</f>
        <v>90.75</v>
      </c>
      <c r="L59" s="1315">
        <v>220</v>
      </c>
      <c r="M59" s="1301"/>
      <c r="N59" s="1315">
        <v>4</v>
      </c>
      <c r="O59" s="1315">
        <f>(L59/N59)</f>
        <v>55</v>
      </c>
      <c r="P59" s="1314">
        <v>310</v>
      </c>
      <c r="Q59" s="1304"/>
      <c r="R59" s="1315">
        <v>3</v>
      </c>
      <c r="S59" s="1315">
        <f>($P59/$R59)</f>
        <v>103.33333333333333</v>
      </c>
      <c r="T59" s="1314">
        <v>288</v>
      </c>
      <c r="U59" s="1304"/>
      <c r="V59" s="1315">
        <v>3</v>
      </c>
      <c r="W59" s="1315">
        <f>($T59/$V59)</f>
        <v>96</v>
      </c>
      <c r="X59" s="1314">
        <v>263</v>
      </c>
      <c r="Y59" s="1304"/>
      <c r="Z59" s="1315">
        <v>3</v>
      </c>
      <c r="AA59" s="1314">
        <f>($X59/$Z59)</f>
        <v>87.666666666666671</v>
      </c>
      <c r="AB59" s="1304"/>
    </row>
    <row r="60" spans="1:55" ht="8.1" customHeight="1">
      <c r="A60" s="1300"/>
      <c r="B60" s="1301"/>
      <c r="C60" s="1305" t="s">
        <v>452</v>
      </c>
      <c r="D60" s="1306">
        <f>SUM(D61:D64)</f>
        <v>743</v>
      </c>
      <c r="E60" s="1302"/>
      <c r="F60" s="1307">
        <f>SUM(F61:F64)</f>
        <v>20</v>
      </c>
      <c r="G60" s="1307">
        <f t="shared" si="5"/>
        <v>37.15</v>
      </c>
      <c r="H60" s="1306">
        <f>SUM(H61:H64)</f>
        <v>277</v>
      </c>
      <c r="I60" s="1302"/>
      <c r="J60" s="1307">
        <f>SUM(J61:J64)</f>
        <v>4</v>
      </c>
      <c r="K60" s="1307">
        <f>($H60/$J60)</f>
        <v>69.25</v>
      </c>
      <c r="L60" s="1307">
        <f>SUM(L61:L64)</f>
        <v>214</v>
      </c>
      <c r="M60" s="1303"/>
      <c r="N60" s="1307">
        <f>SUM(N61:N64)</f>
        <v>6</v>
      </c>
      <c r="O60" s="1307">
        <f>(L60/N60)</f>
        <v>35.666666666666664</v>
      </c>
      <c r="P60" s="1314">
        <f>SUM(P61:P64)</f>
        <v>159</v>
      </c>
      <c r="Q60" s="1304"/>
      <c r="R60" s="1315">
        <f>SUM(R61:R64)</f>
        <v>5</v>
      </c>
      <c r="S60" s="1315">
        <f>($P60/$R60)</f>
        <v>31.8</v>
      </c>
      <c r="T60" s="1314">
        <f>SUM(T61:T64)</f>
        <v>93</v>
      </c>
      <c r="U60" s="1304"/>
      <c r="V60" s="1315">
        <f>SUM(V61:V64)</f>
        <v>5</v>
      </c>
      <c r="W60" s="1315">
        <f>($P60/$R60)</f>
        <v>31.8</v>
      </c>
      <c r="X60" s="1301"/>
      <c r="Y60" s="1304"/>
      <c r="Z60" s="1304"/>
      <c r="AA60" s="1301"/>
      <c r="AB60" s="1304"/>
    </row>
    <row r="61" spans="1:55" ht="8.1" customHeight="1">
      <c r="A61" s="1300"/>
      <c r="B61" s="1321"/>
      <c r="C61" s="1316" t="s">
        <v>1324</v>
      </c>
      <c r="D61" s="1317">
        <f>SUM(H61+L61+P61+T61+X61)</f>
        <v>239</v>
      </c>
      <c r="E61" s="1318"/>
      <c r="F61" s="1319">
        <f>(J61+N61+R61+V61+Z61)</f>
        <v>3</v>
      </c>
      <c r="G61" s="1319">
        <f t="shared" si="5"/>
        <v>79.666666666666671</v>
      </c>
      <c r="H61" s="1317">
        <v>239</v>
      </c>
      <c r="I61" s="1318"/>
      <c r="J61" s="1319">
        <v>3</v>
      </c>
      <c r="K61" s="1319">
        <f>($H61/$J61)</f>
        <v>79.666666666666671</v>
      </c>
      <c r="L61" s="1318"/>
      <c r="M61" s="1320"/>
      <c r="N61" s="1318"/>
      <c r="O61" s="1318"/>
      <c r="P61" s="1320"/>
      <c r="Q61" s="1318"/>
      <c r="R61" s="1318"/>
      <c r="S61" s="1318"/>
      <c r="T61" s="1320"/>
      <c r="U61" s="1318"/>
      <c r="V61" s="1318"/>
      <c r="W61" s="1318"/>
      <c r="X61" s="1320"/>
      <c r="Y61" s="1318"/>
      <c r="Z61" s="1318"/>
      <c r="AA61" s="1320"/>
      <c r="AB61" s="1304"/>
    </row>
    <row r="62" spans="1:55" ht="8.1" customHeight="1">
      <c r="A62" s="1300"/>
      <c r="B62" s="1321"/>
      <c r="C62" s="1316" t="s">
        <v>656</v>
      </c>
      <c r="D62" s="1317">
        <f>SUM(H62+L62+P62+T62+X62)</f>
        <v>87</v>
      </c>
      <c r="E62" s="1318"/>
      <c r="F62" s="1319">
        <f>(J62+N62+R62+V62+Z62)</f>
        <v>6</v>
      </c>
      <c r="G62" s="1319">
        <f t="shared" si="5"/>
        <v>14.5</v>
      </c>
      <c r="H62" s="1320"/>
      <c r="I62" s="1318"/>
      <c r="J62" s="1318"/>
      <c r="K62" s="1318"/>
      <c r="L62" s="1319">
        <v>26</v>
      </c>
      <c r="M62" s="1320"/>
      <c r="N62" s="1319">
        <v>2</v>
      </c>
      <c r="O62" s="1319">
        <f t="shared" ref="O62:O67" si="9">(L62/N62)</f>
        <v>13</v>
      </c>
      <c r="P62" s="1317">
        <v>47</v>
      </c>
      <c r="Q62" s="1318"/>
      <c r="R62" s="1319">
        <v>2</v>
      </c>
      <c r="S62" s="1319">
        <f>($P62/$R62)</f>
        <v>23.5</v>
      </c>
      <c r="T62" s="1317">
        <v>14</v>
      </c>
      <c r="U62" s="1318"/>
      <c r="V62" s="1319">
        <v>2</v>
      </c>
      <c r="W62" s="1319">
        <f>($T62/$V62)</f>
        <v>7</v>
      </c>
      <c r="X62" s="1320"/>
      <c r="Y62" s="1318"/>
      <c r="Z62" s="1318"/>
      <c r="AA62" s="1320"/>
      <c r="AB62" s="1304"/>
    </row>
    <row r="63" spans="1:55" ht="8.1" customHeight="1">
      <c r="A63" s="1300"/>
      <c r="B63" s="1321"/>
      <c r="C63" s="1316" t="s">
        <v>657</v>
      </c>
      <c r="D63" s="1317">
        <f>SUM(H63+L63+P63+T63+X63)</f>
        <v>337</v>
      </c>
      <c r="E63" s="1318"/>
      <c r="F63" s="1319">
        <f>(J63+N63+R63+V63+Z63)</f>
        <v>7</v>
      </c>
      <c r="G63" s="1319">
        <f t="shared" si="5"/>
        <v>48.142857142857146</v>
      </c>
      <c r="H63" s="1320"/>
      <c r="I63" s="1318"/>
      <c r="J63" s="1318"/>
      <c r="K63" s="1318"/>
      <c r="L63" s="1319">
        <v>172</v>
      </c>
      <c r="M63" s="1320"/>
      <c r="N63" s="1319">
        <v>3</v>
      </c>
      <c r="O63" s="1319">
        <f t="shared" si="9"/>
        <v>57.333333333333336</v>
      </c>
      <c r="P63" s="1317">
        <v>91</v>
      </c>
      <c r="Q63" s="1318"/>
      <c r="R63" s="1319">
        <v>2</v>
      </c>
      <c r="S63" s="1319">
        <f>($P63/$R63)</f>
        <v>45.5</v>
      </c>
      <c r="T63" s="1317">
        <v>74</v>
      </c>
      <c r="U63" s="1318"/>
      <c r="V63" s="1319">
        <v>2</v>
      </c>
      <c r="W63" s="1319">
        <f>($T63/$V63)</f>
        <v>37</v>
      </c>
      <c r="X63" s="1320"/>
      <c r="Y63" s="1318"/>
      <c r="Z63" s="1318"/>
      <c r="AA63" s="1320"/>
      <c r="AB63" s="1304"/>
    </row>
    <row r="64" spans="1:55" ht="8.1" customHeight="1">
      <c r="A64" s="1300"/>
      <c r="B64" s="1301"/>
      <c r="C64" s="1316" t="s">
        <v>658</v>
      </c>
      <c r="D64" s="1317">
        <f>SUM(H64+L64+P64+T64+X64)</f>
        <v>80</v>
      </c>
      <c r="E64" s="1318"/>
      <c r="F64" s="1319">
        <f>(J64+N64+R64+V64+Z64)</f>
        <v>4</v>
      </c>
      <c r="G64" s="1319">
        <f t="shared" si="5"/>
        <v>20</v>
      </c>
      <c r="H64" s="1317">
        <v>38</v>
      </c>
      <c r="I64" s="1318"/>
      <c r="J64" s="1319">
        <v>1</v>
      </c>
      <c r="K64" s="1319">
        <f>(H64/J64)</f>
        <v>38</v>
      </c>
      <c r="L64" s="1319">
        <v>16</v>
      </c>
      <c r="M64" s="1320"/>
      <c r="N64" s="1319">
        <v>1</v>
      </c>
      <c r="O64" s="1319">
        <f t="shared" si="9"/>
        <v>16</v>
      </c>
      <c r="P64" s="1317">
        <v>21</v>
      </c>
      <c r="Q64" s="1318"/>
      <c r="R64" s="1319">
        <v>1</v>
      </c>
      <c r="S64" s="1319">
        <f>($P64/$R64)</f>
        <v>21</v>
      </c>
      <c r="T64" s="1317">
        <v>5</v>
      </c>
      <c r="U64" s="1318"/>
      <c r="V64" s="1319">
        <v>1</v>
      </c>
      <c r="W64" s="1319">
        <f>($T64/$V64)</f>
        <v>5</v>
      </c>
      <c r="X64" s="1320"/>
      <c r="Y64" s="1318"/>
      <c r="Z64" s="1318"/>
      <c r="AA64" s="1320"/>
      <c r="AB64" s="1304"/>
    </row>
    <row r="65" spans="1:28" ht="8.1" customHeight="1">
      <c r="A65" s="1300"/>
      <c r="B65" s="1301"/>
      <c r="C65" s="1313" t="s">
        <v>659</v>
      </c>
      <c r="D65" s="1314">
        <f>SUM(H65+L65+P65+T65+X65)</f>
        <v>341</v>
      </c>
      <c r="E65" s="1304"/>
      <c r="F65" s="1315">
        <f>(J65+N65+R65+V65+Z65)</f>
        <v>10</v>
      </c>
      <c r="G65" s="1304"/>
      <c r="H65" s="1314">
        <v>166</v>
      </c>
      <c r="I65" s="1304"/>
      <c r="J65" s="1315">
        <v>4</v>
      </c>
      <c r="K65" s="1315">
        <f>(H65/J65)</f>
        <v>41.5</v>
      </c>
      <c r="L65" s="1315">
        <v>90</v>
      </c>
      <c r="M65" s="1301"/>
      <c r="N65" s="1315">
        <v>3</v>
      </c>
      <c r="O65" s="1315">
        <f t="shared" si="9"/>
        <v>30</v>
      </c>
      <c r="P65" s="1314">
        <v>45</v>
      </c>
      <c r="Q65" s="1304"/>
      <c r="R65" s="1315">
        <v>2</v>
      </c>
      <c r="S65" s="1315">
        <f>($P65/$R65)</f>
        <v>22.5</v>
      </c>
      <c r="T65" s="1314">
        <v>40</v>
      </c>
      <c r="U65" s="1304"/>
      <c r="V65" s="1315">
        <v>1</v>
      </c>
      <c r="W65" s="1315">
        <f>($T65/$V65)</f>
        <v>40</v>
      </c>
      <c r="X65" s="1301"/>
      <c r="Y65" s="1304"/>
      <c r="Z65" s="1304"/>
      <c r="AA65" s="1301"/>
      <c r="AB65" s="1304"/>
    </row>
    <row r="66" spans="1:28" ht="8.1" customHeight="1">
      <c r="A66" s="1300"/>
      <c r="B66" s="1301"/>
      <c r="C66" s="1305" t="s">
        <v>585</v>
      </c>
      <c r="D66" s="1306">
        <f>SUM(D67:D70)</f>
        <v>106</v>
      </c>
      <c r="E66" s="1302"/>
      <c r="F66" s="1307">
        <f>SUM(F67:F70)</f>
        <v>9</v>
      </c>
      <c r="G66" s="1307">
        <f t="shared" ref="G66:G75" si="10">(D66/F66)</f>
        <v>11.777777777777779</v>
      </c>
      <c r="H66" s="1306">
        <f>SUM(H67:H70)</f>
        <v>35</v>
      </c>
      <c r="I66" s="1302"/>
      <c r="J66" s="1307">
        <f>SUM(J67:J70)</f>
        <v>1</v>
      </c>
      <c r="K66" s="1307">
        <f>(H66/J66)</f>
        <v>35</v>
      </c>
      <c r="L66" s="1307">
        <f>SUM(L67:L70)</f>
        <v>24</v>
      </c>
      <c r="M66" s="1303"/>
      <c r="N66" s="1307">
        <f>SUM(N67:N70)</f>
        <v>2</v>
      </c>
      <c r="O66" s="1307">
        <f t="shared" si="9"/>
        <v>12</v>
      </c>
      <c r="P66" s="1306">
        <f>SUM(P67:P70)</f>
        <v>22</v>
      </c>
      <c r="Q66" s="1302"/>
      <c r="R66" s="1307">
        <f>SUM(R67:R70)</f>
        <v>3</v>
      </c>
      <c r="S66" s="1307">
        <f>(P66/R66)</f>
        <v>7.333333333333333</v>
      </c>
      <c r="T66" s="1306">
        <f>SUM(T67:T70)</f>
        <v>25</v>
      </c>
      <c r="U66" s="1302"/>
      <c r="V66" s="1307">
        <f>SUM(V67:V70)</f>
        <v>3</v>
      </c>
      <c r="W66" s="1307">
        <f>(T66/V66)</f>
        <v>8.3333333333333339</v>
      </c>
      <c r="X66" s="1303"/>
      <c r="Y66" s="1302"/>
      <c r="Z66" s="1302"/>
      <c r="AA66" s="1303"/>
      <c r="AB66" s="1304"/>
    </row>
    <row r="67" spans="1:28" ht="8.1" customHeight="1">
      <c r="A67" s="1300"/>
      <c r="B67" s="1301"/>
      <c r="C67" s="1316" t="s">
        <v>1324</v>
      </c>
      <c r="D67" s="1317">
        <f t="shared" ref="D67:D75" si="11">SUM(H67+L67+P67+T67+X67)</f>
        <v>59</v>
      </c>
      <c r="E67" s="1318"/>
      <c r="F67" s="1319">
        <f t="shared" ref="F67:F75" si="12">(J67+N67+R67+V67+Z67)</f>
        <v>3</v>
      </c>
      <c r="G67" s="1319">
        <f t="shared" si="10"/>
        <v>19.666666666666668</v>
      </c>
      <c r="H67" s="1317">
        <v>35</v>
      </c>
      <c r="I67" s="1318"/>
      <c r="J67" s="1319">
        <v>1</v>
      </c>
      <c r="K67" s="1319">
        <f>($H67/$J67)</f>
        <v>35</v>
      </c>
      <c r="L67" s="1319">
        <v>24</v>
      </c>
      <c r="M67" s="1320"/>
      <c r="N67" s="1319">
        <v>2</v>
      </c>
      <c r="O67" s="1319">
        <f t="shared" si="9"/>
        <v>12</v>
      </c>
      <c r="P67" s="1320"/>
      <c r="Q67" s="1318"/>
      <c r="R67" s="1318"/>
      <c r="S67" s="1318"/>
      <c r="T67" s="1320"/>
      <c r="U67" s="1318"/>
      <c r="V67" s="1318"/>
      <c r="W67" s="1318"/>
      <c r="X67" s="1320"/>
      <c r="Y67" s="1318"/>
      <c r="Z67" s="1318"/>
      <c r="AA67" s="1320"/>
      <c r="AB67" s="1304"/>
    </row>
    <row r="68" spans="1:28" ht="8.1" customHeight="1">
      <c r="A68" s="1300"/>
      <c r="B68" s="1301"/>
      <c r="C68" s="1316" t="s">
        <v>1327</v>
      </c>
      <c r="D68" s="1317">
        <f t="shared" si="11"/>
        <v>29</v>
      </c>
      <c r="E68" s="1318"/>
      <c r="F68" s="1319">
        <f t="shared" si="12"/>
        <v>2</v>
      </c>
      <c r="G68" s="1319">
        <f t="shared" si="10"/>
        <v>14.5</v>
      </c>
      <c r="H68" s="1320"/>
      <c r="I68" s="1318"/>
      <c r="J68" s="1318"/>
      <c r="K68" s="1318"/>
      <c r="L68" s="1318"/>
      <c r="M68" s="1320"/>
      <c r="N68" s="1318"/>
      <c r="O68" s="1318"/>
      <c r="P68" s="1317">
        <v>9</v>
      </c>
      <c r="Q68" s="1318"/>
      <c r="R68" s="1319">
        <v>1</v>
      </c>
      <c r="S68" s="1319">
        <f t="shared" ref="S68:S75" si="13">($P68/$R68)</f>
        <v>9</v>
      </c>
      <c r="T68" s="1317">
        <v>20</v>
      </c>
      <c r="U68" s="1318"/>
      <c r="V68" s="1319">
        <v>1</v>
      </c>
      <c r="W68" s="1319">
        <f t="shared" ref="W68:W75" si="14">($T68/$V68)</f>
        <v>20</v>
      </c>
      <c r="X68" s="1320"/>
      <c r="Y68" s="1318"/>
      <c r="Z68" s="1318"/>
      <c r="AA68" s="1320"/>
      <c r="AB68" s="1304"/>
    </row>
    <row r="69" spans="1:28" ht="8.1" customHeight="1">
      <c r="A69" s="1300"/>
      <c r="B69" s="1301"/>
      <c r="C69" s="1316" t="s">
        <v>1326</v>
      </c>
      <c r="D69" s="1317">
        <f t="shared" si="11"/>
        <v>8</v>
      </c>
      <c r="E69" s="1318"/>
      <c r="F69" s="1319">
        <f t="shared" si="12"/>
        <v>2</v>
      </c>
      <c r="G69" s="1319">
        <f t="shared" si="10"/>
        <v>4</v>
      </c>
      <c r="H69" s="1320"/>
      <c r="I69" s="1318"/>
      <c r="J69" s="1318"/>
      <c r="K69" s="1318"/>
      <c r="L69" s="1318"/>
      <c r="M69" s="1320"/>
      <c r="N69" s="1318"/>
      <c r="O69" s="1318"/>
      <c r="P69" s="1317">
        <v>5</v>
      </c>
      <c r="Q69" s="1318"/>
      <c r="R69" s="1319">
        <v>1</v>
      </c>
      <c r="S69" s="1319">
        <f t="shared" si="13"/>
        <v>5</v>
      </c>
      <c r="T69" s="1317">
        <v>3</v>
      </c>
      <c r="U69" s="1318"/>
      <c r="V69" s="1319">
        <v>1</v>
      </c>
      <c r="W69" s="1319">
        <f t="shared" si="14"/>
        <v>3</v>
      </c>
      <c r="X69" s="1320"/>
      <c r="Y69" s="1318"/>
      <c r="Z69" s="1318"/>
      <c r="AA69" s="1320"/>
      <c r="AB69" s="1304"/>
    </row>
    <row r="70" spans="1:28" ht="8.1" customHeight="1">
      <c r="A70" s="1300"/>
      <c r="B70" s="1301"/>
      <c r="C70" s="1316" t="s">
        <v>1325</v>
      </c>
      <c r="D70" s="1317">
        <f t="shared" si="11"/>
        <v>10</v>
      </c>
      <c r="E70" s="1318"/>
      <c r="F70" s="1319">
        <f t="shared" si="12"/>
        <v>2</v>
      </c>
      <c r="G70" s="1319">
        <f t="shared" si="10"/>
        <v>5</v>
      </c>
      <c r="H70" s="1320"/>
      <c r="I70" s="1318"/>
      <c r="J70" s="1318"/>
      <c r="K70" s="1318"/>
      <c r="L70" s="1318"/>
      <c r="M70" s="1320"/>
      <c r="N70" s="1318"/>
      <c r="O70" s="1318"/>
      <c r="P70" s="1317">
        <v>8</v>
      </c>
      <c r="Q70" s="1318"/>
      <c r="R70" s="1319">
        <v>1</v>
      </c>
      <c r="S70" s="1319">
        <f t="shared" si="13"/>
        <v>8</v>
      </c>
      <c r="T70" s="1317">
        <v>2</v>
      </c>
      <c r="U70" s="1318"/>
      <c r="V70" s="1319">
        <v>1</v>
      </c>
      <c r="W70" s="1319">
        <f t="shared" si="14"/>
        <v>2</v>
      </c>
      <c r="X70" s="1320"/>
      <c r="Y70" s="1318"/>
      <c r="Z70" s="1318"/>
      <c r="AA70" s="1320"/>
      <c r="AB70" s="1304"/>
    </row>
    <row r="71" spans="1:28" ht="8.1" customHeight="1">
      <c r="A71" s="1300"/>
      <c r="B71" s="1301"/>
      <c r="C71" s="1313" t="s">
        <v>660</v>
      </c>
      <c r="D71" s="1314">
        <f t="shared" si="11"/>
        <v>115</v>
      </c>
      <c r="E71" s="1304"/>
      <c r="F71" s="1315">
        <f t="shared" si="12"/>
        <v>8</v>
      </c>
      <c r="G71" s="1315">
        <f t="shared" si="10"/>
        <v>14.375</v>
      </c>
      <c r="H71" s="1314">
        <v>32</v>
      </c>
      <c r="I71" s="1304"/>
      <c r="J71" s="1315">
        <v>1</v>
      </c>
      <c r="K71" s="1315">
        <f>($H71/$J71)</f>
        <v>32</v>
      </c>
      <c r="L71" s="1315">
        <v>35</v>
      </c>
      <c r="M71" s="1301"/>
      <c r="N71" s="1315">
        <v>2</v>
      </c>
      <c r="O71" s="1315">
        <f>(L71/N71)</f>
        <v>17.5</v>
      </c>
      <c r="P71" s="1314">
        <v>18</v>
      </c>
      <c r="Q71" s="1304"/>
      <c r="R71" s="1315">
        <v>2</v>
      </c>
      <c r="S71" s="1315">
        <f t="shared" si="13"/>
        <v>9</v>
      </c>
      <c r="T71" s="1314">
        <v>30</v>
      </c>
      <c r="U71" s="1304"/>
      <c r="V71" s="1315">
        <v>3</v>
      </c>
      <c r="W71" s="1315">
        <f t="shared" si="14"/>
        <v>10</v>
      </c>
      <c r="X71" s="1301"/>
      <c r="Y71" s="1304"/>
      <c r="Z71" s="1304"/>
      <c r="AA71" s="1301"/>
      <c r="AB71" s="1304"/>
    </row>
    <row r="72" spans="1:28" ht="8.1" customHeight="1">
      <c r="A72" s="1300"/>
      <c r="B72" s="1301"/>
      <c r="C72" s="1313" t="s">
        <v>587</v>
      </c>
      <c r="D72" s="1314">
        <f t="shared" si="11"/>
        <v>700</v>
      </c>
      <c r="E72" s="1304"/>
      <c r="F72" s="1315">
        <f t="shared" si="12"/>
        <v>17</v>
      </c>
      <c r="G72" s="1315">
        <f t="shared" si="10"/>
        <v>41.176470588235297</v>
      </c>
      <c r="H72" s="1314">
        <v>153</v>
      </c>
      <c r="I72" s="1304"/>
      <c r="J72" s="1315">
        <v>4</v>
      </c>
      <c r="K72" s="1315">
        <f>($H72/$J72)</f>
        <v>38.25</v>
      </c>
      <c r="L72" s="1315">
        <v>131</v>
      </c>
      <c r="M72" s="1301"/>
      <c r="N72" s="1315">
        <v>4</v>
      </c>
      <c r="O72" s="1315">
        <f>(L72/N72)</f>
        <v>32.75</v>
      </c>
      <c r="P72" s="1314">
        <v>181</v>
      </c>
      <c r="Q72" s="1304"/>
      <c r="R72" s="1315">
        <v>4</v>
      </c>
      <c r="S72" s="1315">
        <f t="shared" si="13"/>
        <v>45.25</v>
      </c>
      <c r="T72" s="1314">
        <v>141</v>
      </c>
      <c r="U72" s="1304"/>
      <c r="V72" s="1315">
        <v>4</v>
      </c>
      <c r="W72" s="1315">
        <f t="shared" si="14"/>
        <v>35.25</v>
      </c>
      <c r="X72" s="1314">
        <v>94</v>
      </c>
      <c r="Y72" s="1304"/>
      <c r="Z72" s="1315">
        <v>1</v>
      </c>
      <c r="AA72" s="1314">
        <f>($X72/$Z72)</f>
        <v>94</v>
      </c>
      <c r="AB72" s="1304"/>
    </row>
    <row r="73" spans="1:28" ht="8.1" customHeight="1">
      <c r="A73" s="1300"/>
      <c r="B73" s="1301"/>
      <c r="C73" s="1313" t="s">
        <v>588</v>
      </c>
      <c r="D73" s="1314">
        <f t="shared" si="11"/>
        <v>219</v>
      </c>
      <c r="E73" s="1304"/>
      <c r="F73" s="1315">
        <f t="shared" si="12"/>
        <v>18</v>
      </c>
      <c r="G73" s="1315">
        <f t="shared" si="10"/>
        <v>12.166666666666666</v>
      </c>
      <c r="H73" s="1314">
        <v>60</v>
      </c>
      <c r="I73" s="1304"/>
      <c r="J73" s="1315">
        <v>2</v>
      </c>
      <c r="K73" s="1315">
        <f>($H73/$J73)</f>
        <v>30</v>
      </c>
      <c r="L73" s="1315">
        <v>46</v>
      </c>
      <c r="M73" s="1301"/>
      <c r="N73" s="1315">
        <v>4</v>
      </c>
      <c r="O73" s="1315">
        <f>(L73/N73)</f>
        <v>11.5</v>
      </c>
      <c r="P73" s="1314">
        <v>33</v>
      </c>
      <c r="Q73" s="1304"/>
      <c r="R73" s="1315">
        <v>3</v>
      </c>
      <c r="S73" s="1315">
        <f t="shared" si="13"/>
        <v>11</v>
      </c>
      <c r="T73" s="1314">
        <v>31</v>
      </c>
      <c r="U73" s="1304"/>
      <c r="V73" s="1315">
        <v>5</v>
      </c>
      <c r="W73" s="1315">
        <f t="shared" si="14"/>
        <v>6.2</v>
      </c>
      <c r="X73" s="1314">
        <v>49</v>
      </c>
      <c r="Y73" s="1304"/>
      <c r="Z73" s="1315">
        <v>4</v>
      </c>
      <c r="AA73" s="1314">
        <f>($X73/$Z73)</f>
        <v>12.25</v>
      </c>
      <c r="AB73" s="1304"/>
    </row>
    <row r="74" spans="1:28" ht="8.1" customHeight="1">
      <c r="A74" s="1300"/>
      <c r="B74" s="1301"/>
      <c r="C74" s="1313" t="s">
        <v>589</v>
      </c>
      <c r="D74" s="1314">
        <f t="shared" si="11"/>
        <v>304</v>
      </c>
      <c r="E74" s="1304"/>
      <c r="F74" s="1315">
        <f t="shared" si="12"/>
        <v>10</v>
      </c>
      <c r="G74" s="1315">
        <f t="shared" si="10"/>
        <v>30.4</v>
      </c>
      <c r="H74" s="1314">
        <v>73</v>
      </c>
      <c r="I74" s="1304"/>
      <c r="J74" s="1315">
        <v>2</v>
      </c>
      <c r="K74" s="1315">
        <f>($H74/$J74)</f>
        <v>36.5</v>
      </c>
      <c r="L74" s="1315">
        <v>56</v>
      </c>
      <c r="M74" s="1301"/>
      <c r="N74" s="1315">
        <v>2</v>
      </c>
      <c r="O74" s="1315">
        <f>(L74/N74)</f>
        <v>28</v>
      </c>
      <c r="P74" s="1314">
        <v>59</v>
      </c>
      <c r="Q74" s="1304"/>
      <c r="R74" s="1315">
        <v>2</v>
      </c>
      <c r="S74" s="1315">
        <f t="shared" si="13"/>
        <v>29.5</v>
      </c>
      <c r="T74" s="1314">
        <v>57</v>
      </c>
      <c r="U74" s="1304"/>
      <c r="V74" s="1315">
        <v>2</v>
      </c>
      <c r="W74" s="1315">
        <f t="shared" si="14"/>
        <v>28.5</v>
      </c>
      <c r="X74" s="1314">
        <v>59</v>
      </c>
      <c r="Y74" s="1304"/>
      <c r="Z74" s="1315">
        <v>2</v>
      </c>
      <c r="AA74" s="1314">
        <f>($X74/$Z74)</f>
        <v>29.5</v>
      </c>
      <c r="AB74" s="1304"/>
    </row>
    <row r="75" spans="1:28" ht="8.1" customHeight="1">
      <c r="A75" s="1300"/>
      <c r="B75" s="1301"/>
      <c r="C75" s="1313" t="s">
        <v>590</v>
      </c>
      <c r="D75" s="1314">
        <f t="shared" si="11"/>
        <v>556</v>
      </c>
      <c r="E75" s="1304"/>
      <c r="F75" s="1315">
        <f t="shared" si="12"/>
        <v>20</v>
      </c>
      <c r="G75" s="1315">
        <f t="shared" si="10"/>
        <v>27.8</v>
      </c>
      <c r="H75" s="1314">
        <v>170</v>
      </c>
      <c r="I75" s="1304"/>
      <c r="J75" s="1315">
        <v>4</v>
      </c>
      <c r="K75" s="1315">
        <f>($H75/$J75)</f>
        <v>42.5</v>
      </c>
      <c r="L75" s="1315">
        <v>117</v>
      </c>
      <c r="M75" s="1301"/>
      <c r="N75" s="1315">
        <v>4</v>
      </c>
      <c r="O75" s="1315">
        <f>(L75/N75)</f>
        <v>29.25</v>
      </c>
      <c r="P75" s="1314">
        <v>65</v>
      </c>
      <c r="Q75" s="1304"/>
      <c r="R75" s="1315">
        <v>4</v>
      </c>
      <c r="S75" s="1315">
        <f t="shared" si="13"/>
        <v>16.25</v>
      </c>
      <c r="T75" s="1314">
        <v>109</v>
      </c>
      <c r="U75" s="1304"/>
      <c r="V75" s="1315">
        <v>4</v>
      </c>
      <c r="W75" s="1315">
        <f t="shared" si="14"/>
        <v>27.25</v>
      </c>
      <c r="X75" s="1314">
        <v>95</v>
      </c>
      <c r="Y75" s="1304"/>
      <c r="Z75" s="1315">
        <v>4</v>
      </c>
      <c r="AA75" s="1314">
        <f>($X75/$Z75)</f>
        <v>23.75</v>
      </c>
      <c r="AB75" s="1304"/>
    </row>
    <row r="76" spans="1:28" ht="9" hidden="1" customHeight="1">
      <c r="A76" s="1300"/>
      <c r="B76" s="1301"/>
      <c r="C76" s="1304"/>
      <c r="D76" s="1301"/>
      <c r="E76" s="1304"/>
      <c r="F76" s="1304"/>
      <c r="G76" s="1304"/>
      <c r="H76" s="1301"/>
      <c r="I76" s="1304"/>
      <c r="J76" s="1304"/>
      <c r="K76" s="1304"/>
      <c r="L76" s="1304"/>
      <c r="M76" s="1301"/>
      <c r="N76" s="1304"/>
      <c r="O76" s="1304"/>
      <c r="P76" s="1301"/>
      <c r="Q76" s="1304"/>
      <c r="R76" s="1304"/>
      <c r="S76" s="1304"/>
      <c r="T76" s="1301"/>
      <c r="U76" s="1304"/>
      <c r="V76" s="1304"/>
      <c r="W76" s="1304"/>
      <c r="X76" s="1301"/>
      <c r="Y76" s="1304"/>
      <c r="Z76" s="1304"/>
      <c r="AB76" s="1304"/>
    </row>
    <row r="77" spans="1:28" ht="11.1" customHeight="1">
      <c r="C77" s="1323" t="s">
        <v>1470</v>
      </c>
      <c r="D77" s="1260"/>
      <c r="E77" s="1260"/>
      <c r="F77" s="1260"/>
      <c r="G77" s="1260"/>
      <c r="H77" s="1260"/>
      <c r="I77" s="1260"/>
      <c r="J77" s="1260"/>
      <c r="K77" s="1260"/>
      <c r="L77" s="1260"/>
      <c r="M77" s="1260"/>
      <c r="N77" s="1260"/>
      <c r="O77" s="1260"/>
      <c r="P77" s="1260"/>
      <c r="Q77" s="1260"/>
      <c r="R77" s="1260"/>
      <c r="S77" s="1260"/>
      <c r="T77" s="1260"/>
      <c r="U77" s="1260"/>
      <c r="V77" s="1260"/>
      <c r="W77" s="1260"/>
      <c r="X77" s="1260"/>
      <c r="Y77" s="1260"/>
      <c r="Z77" s="1323" t="s">
        <v>523</v>
      </c>
      <c r="AA77" s="1260"/>
    </row>
    <row r="78" spans="1:28" ht="2.1" customHeight="1"/>
    <row r="81" spans="1:28">
      <c r="A81" s="1261"/>
      <c r="B81" s="1261"/>
      <c r="C81" s="1261"/>
      <c r="D81" s="1261"/>
      <c r="E81" s="1261"/>
      <c r="F81" s="1261"/>
      <c r="G81" s="1261"/>
      <c r="H81" s="1261"/>
      <c r="I81" s="1261"/>
      <c r="J81" s="1261"/>
      <c r="K81" s="1261"/>
      <c r="L81" s="1261"/>
      <c r="M81" s="1261"/>
      <c r="N81" s="1261"/>
      <c r="O81" s="1261"/>
      <c r="P81" s="1261"/>
      <c r="Q81" s="1261"/>
      <c r="R81" s="1261"/>
      <c r="S81" s="1261"/>
      <c r="T81" s="1261"/>
      <c r="U81" s="1261"/>
      <c r="V81" s="1261"/>
      <c r="W81" s="1261"/>
      <c r="X81" s="1261"/>
      <c r="Y81" s="1261"/>
      <c r="Z81" s="1261"/>
      <c r="AA81" s="1261"/>
      <c r="AB81" s="1261"/>
    </row>
    <row r="82" spans="1:28" ht="3.95" customHeight="1">
      <c r="A82" s="1261"/>
      <c r="B82" s="1261"/>
      <c r="C82" s="1261"/>
      <c r="D82" s="1261"/>
      <c r="E82" s="1261"/>
      <c r="F82" s="1261"/>
      <c r="G82" s="1261"/>
      <c r="H82" s="1261"/>
      <c r="I82" s="1261"/>
      <c r="J82" s="1261"/>
      <c r="K82" s="1261"/>
      <c r="L82" s="1261"/>
      <c r="M82" s="1261"/>
      <c r="N82" s="1261"/>
      <c r="O82" s="1261"/>
      <c r="P82" s="1261"/>
      <c r="Q82" s="1261"/>
      <c r="R82" s="1261"/>
      <c r="S82" s="1261"/>
      <c r="T82" s="1261"/>
      <c r="U82" s="1261"/>
      <c r="V82" s="1261"/>
      <c r="W82" s="1261"/>
      <c r="X82" s="1261"/>
      <c r="Y82" s="1261"/>
      <c r="Z82" s="1261"/>
      <c r="AA82" s="1261"/>
      <c r="AB82" s="1261"/>
    </row>
    <row r="83" spans="1:28">
      <c r="A83" s="1261"/>
      <c r="B83" s="1261"/>
      <c r="C83" s="1261"/>
      <c r="D83" s="1261"/>
      <c r="E83" s="1261"/>
      <c r="F83" s="1261"/>
      <c r="G83" s="1261"/>
      <c r="H83" s="1261"/>
      <c r="I83" s="1261"/>
      <c r="J83" s="1261"/>
      <c r="K83" s="1261"/>
      <c r="L83" s="1261"/>
      <c r="M83" s="1261"/>
      <c r="N83" s="1261"/>
      <c r="O83" s="1261"/>
      <c r="P83" s="1261"/>
      <c r="Q83" s="1261"/>
      <c r="R83" s="1261"/>
      <c r="S83" s="1261"/>
      <c r="T83" s="1261"/>
      <c r="U83" s="1261"/>
      <c r="V83" s="1261"/>
      <c r="W83" s="1261"/>
      <c r="X83" s="1261"/>
      <c r="Y83" s="1261"/>
      <c r="Z83" s="1261"/>
      <c r="AA83" s="1261"/>
      <c r="AB83" s="1261"/>
    </row>
    <row r="84" spans="1:28">
      <c r="A84" s="1261"/>
      <c r="B84" s="1261"/>
      <c r="C84" s="1261"/>
      <c r="D84" s="1261"/>
      <c r="E84" s="1261"/>
      <c r="F84" s="1261"/>
      <c r="G84" s="1261"/>
      <c r="H84" s="1261"/>
      <c r="I84" s="1261"/>
      <c r="J84" s="1261"/>
      <c r="K84" s="1261"/>
      <c r="L84" s="1261"/>
      <c r="M84" s="1261"/>
      <c r="N84" s="1261"/>
      <c r="O84" s="1261"/>
      <c r="P84" s="1261"/>
      <c r="Q84" s="1261"/>
      <c r="R84" s="1261"/>
      <c r="S84" s="1261"/>
      <c r="T84" s="1261"/>
      <c r="U84" s="1261"/>
      <c r="V84" s="1261"/>
      <c r="W84" s="1261"/>
      <c r="X84" s="1261"/>
      <c r="Y84" s="1261"/>
      <c r="Z84" s="1261"/>
      <c r="AA84" s="1261"/>
      <c r="AB84" s="1261"/>
    </row>
    <row r="85" spans="1:28" ht="10.5">
      <c r="A85" s="1265"/>
      <c r="B85" s="1265"/>
      <c r="C85" s="1265"/>
      <c r="D85" s="1265"/>
      <c r="E85" s="1265"/>
      <c r="F85" s="1261"/>
      <c r="G85" s="1261"/>
      <c r="H85" s="1261"/>
      <c r="I85" s="1261"/>
      <c r="J85" s="1261"/>
      <c r="K85" s="1261"/>
      <c r="L85" s="1261"/>
      <c r="M85" s="1261"/>
      <c r="N85" s="1261"/>
      <c r="O85" s="1261"/>
      <c r="P85" s="1261"/>
      <c r="Q85" s="1261"/>
      <c r="R85" s="1261"/>
      <c r="S85" s="1261"/>
      <c r="T85" s="1261"/>
      <c r="U85" s="1261"/>
      <c r="V85" s="1261"/>
      <c r="W85" s="1261"/>
      <c r="X85" s="1261"/>
      <c r="Y85" s="1261"/>
      <c r="Z85" s="1261"/>
      <c r="AA85" s="1261"/>
      <c r="AB85" s="1261"/>
    </row>
    <row r="86" spans="1:28">
      <c r="A86" s="1261"/>
      <c r="B86" s="1261"/>
      <c r="C86" s="1261"/>
      <c r="D86" s="1261"/>
      <c r="E86" s="1261"/>
      <c r="F86" s="1261"/>
      <c r="G86" s="1261"/>
      <c r="H86" s="1261"/>
      <c r="I86" s="1261"/>
      <c r="J86" s="1261"/>
      <c r="K86" s="1261"/>
      <c r="L86" s="1261"/>
      <c r="M86" s="1261"/>
      <c r="N86" s="1261"/>
      <c r="O86" s="1261"/>
      <c r="P86" s="1261"/>
      <c r="Q86" s="1261"/>
      <c r="R86" s="1261"/>
      <c r="S86" s="1261"/>
      <c r="T86" s="1261"/>
      <c r="U86" s="1261"/>
      <c r="V86" s="1261"/>
      <c r="W86" s="1261"/>
      <c r="X86" s="1261"/>
      <c r="Y86" s="1261"/>
      <c r="Z86" s="1261"/>
      <c r="AA86" s="1261"/>
      <c r="AB86" s="1261"/>
    </row>
    <row r="87" spans="1:28" ht="10.5">
      <c r="A87" s="1265"/>
      <c r="B87" s="1265"/>
      <c r="C87" s="1265"/>
      <c r="D87" s="1265"/>
      <c r="E87" s="1265"/>
      <c r="F87" s="1265"/>
      <c r="G87" s="1265"/>
      <c r="H87" s="1265"/>
      <c r="I87" s="1265"/>
      <c r="J87" s="1265"/>
      <c r="K87" s="1265"/>
      <c r="L87" s="1265"/>
      <c r="M87" s="1265"/>
      <c r="N87" s="1265"/>
      <c r="O87" s="1265"/>
      <c r="P87" s="1265"/>
      <c r="Q87" s="1265"/>
      <c r="R87" s="1265"/>
      <c r="S87" s="1265"/>
      <c r="T87" s="1265"/>
      <c r="U87" s="1265"/>
      <c r="V87" s="1265"/>
      <c r="W87" s="1265"/>
      <c r="X87" s="1265"/>
      <c r="Y87" s="1265"/>
      <c r="Z87" s="1265"/>
      <c r="AA87" s="1265"/>
      <c r="AB87" s="1265"/>
    </row>
    <row r="88" spans="1:28" ht="10.5">
      <c r="A88" s="1265"/>
      <c r="B88" s="1265"/>
      <c r="C88" s="1265"/>
      <c r="D88" s="1265"/>
      <c r="E88" s="1265"/>
      <c r="F88" s="1265"/>
      <c r="G88" s="1265"/>
      <c r="H88" s="1265"/>
      <c r="I88" s="1265"/>
      <c r="J88" s="1265"/>
      <c r="K88" s="1265"/>
      <c r="L88" s="1265"/>
      <c r="M88" s="1265"/>
      <c r="N88" s="1265"/>
      <c r="O88" s="1265"/>
      <c r="P88" s="1265"/>
      <c r="Q88" s="1265"/>
      <c r="R88" s="1265"/>
      <c r="S88" s="1265"/>
      <c r="T88" s="1265"/>
      <c r="U88" s="1265"/>
      <c r="V88" s="1265"/>
      <c r="W88" s="1265"/>
      <c r="X88" s="1265"/>
      <c r="Y88" s="1265"/>
      <c r="Z88" s="1265"/>
      <c r="AA88" s="1265"/>
      <c r="AB88" s="1265"/>
    </row>
    <row r="89" spans="1:28" ht="10.5">
      <c r="A89" s="1265"/>
      <c r="B89" s="1265"/>
      <c r="C89" s="1265"/>
      <c r="D89" s="1265"/>
      <c r="E89" s="1265"/>
      <c r="F89" s="1265"/>
      <c r="G89" s="1265"/>
      <c r="H89" s="1265"/>
      <c r="I89" s="1265"/>
      <c r="J89" s="1265"/>
      <c r="K89" s="1265"/>
      <c r="L89" s="1265"/>
      <c r="M89" s="1265"/>
      <c r="N89" s="1265"/>
      <c r="O89" s="1265"/>
      <c r="P89" s="1265"/>
      <c r="Q89" s="1265"/>
      <c r="R89" s="1265"/>
      <c r="S89" s="1265"/>
      <c r="T89" s="1265"/>
      <c r="U89" s="1265"/>
      <c r="V89" s="1265"/>
      <c r="W89" s="1265"/>
      <c r="X89" s="1265"/>
      <c r="Y89" s="1265"/>
      <c r="Z89" s="1265"/>
      <c r="AA89" s="1265"/>
      <c r="AB89" s="1265"/>
    </row>
    <row r="90" spans="1:28" ht="10.5">
      <c r="A90" s="1265"/>
      <c r="B90" s="1265"/>
      <c r="C90" s="1265"/>
      <c r="D90" s="1265"/>
      <c r="E90" s="1265"/>
      <c r="F90" s="1265"/>
      <c r="G90" s="1265"/>
      <c r="H90" s="1265"/>
      <c r="I90" s="1265"/>
      <c r="J90" s="1265"/>
      <c r="K90" s="1265"/>
      <c r="L90" s="1265"/>
      <c r="M90" s="1265"/>
      <c r="N90" s="1265"/>
      <c r="O90" s="1265"/>
      <c r="P90" s="1265"/>
      <c r="Q90" s="1265"/>
      <c r="R90" s="1265"/>
      <c r="S90" s="1265"/>
      <c r="T90" s="1265"/>
      <c r="U90" s="1265"/>
      <c r="V90" s="1265"/>
      <c r="W90" s="1265"/>
      <c r="X90" s="1265"/>
      <c r="Y90" s="1265"/>
      <c r="Z90" s="1265"/>
      <c r="AA90" s="1265"/>
      <c r="AB90" s="1265"/>
    </row>
    <row r="91" spans="1:28" ht="10.5">
      <c r="A91" s="1265"/>
      <c r="B91" s="1265"/>
      <c r="C91" s="1265"/>
      <c r="D91" s="1265"/>
      <c r="E91" s="1265"/>
      <c r="F91" s="1265"/>
      <c r="G91" s="1265"/>
      <c r="H91" s="1265"/>
      <c r="I91" s="1265"/>
      <c r="J91" s="1265"/>
      <c r="K91" s="1265"/>
      <c r="L91" s="1265"/>
      <c r="M91" s="1265"/>
      <c r="N91" s="1265"/>
      <c r="O91" s="1265"/>
      <c r="P91" s="1265"/>
      <c r="Q91" s="1265"/>
      <c r="R91" s="1265"/>
      <c r="S91" s="1265"/>
      <c r="T91" s="1265"/>
      <c r="U91" s="1265"/>
      <c r="V91" s="1265"/>
      <c r="W91" s="1265"/>
      <c r="X91" s="1265"/>
      <c r="Y91" s="1265"/>
      <c r="Z91" s="1265"/>
      <c r="AA91" s="1265"/>
      <c r="AB91" s="1265"/>
    </row>
    <row r="92" spans="1:28" ht="9" customHeight="1">
      <c r="C92" s="1261"/>
      <c r="D92" s="1261"/>
      <c r="E92" s="1261"/>
      <c r="F92" s="1261"/>
      <c r="G92" s="1261"/>
      <c r="H92" s="1261"/>
      <c r="I92" s="1261"/>
      <c r="J92" s="1261"/>
      <c r="K92" s="1261"/>
      <c r="L92" s="1261"/>
      <c r="M92" s="1261"/>
      <c r="N92" s="1261"/>
      <c r="O92" s="1261"/>
      <c r="P92" s="1261"/>
      <c r="Q92" s="1261"/>
      <c r="R92" s="1261"/>
      <c r="S92" s="1261"/>
    </row>
    <row r="93" spans="1:28" ht="9" hidden="1" customHeight="1"/>
    <row r="94" spans="1:28" ht="9" customHeight="1"/>
    <row r="95" spans="1:28" ht="9" customHeight="1"/>
    <row r="96" spans="1:28" ht="9" customHeight="1"/>
    <row r="97" ht="9" customHeight="1"/>
    <row r="98" ht="9" customHeight="1"/>
    <row r="99" ht="9" customHeight="1"/>
    <row r="100" ht="9" customHeight="1"/>
    <row r="101" ht="9" customHeight="1"/>
    <row r="102" ht="9" customHeight="1"/>
    <row r="103" ht="9" customHeight="1"/>
    <row r="104" ht="9" customHeight="1"/>
    <row r="105" ht="9" customHeight="1"/>
    <row r="106" ht="9" customHeight="1"/>
    <row r="107" ht="9" customHeight="1"/>
    <row r="108" ht="9" customHeight="1"/>
    <row r="109" ht="9" customHeight="1"/>
    <row r="110" ht="9" customHeight="1"/>
    <row r="111" ht="9" hidden="1" customHeight="1"/>
    <row r="112" ht="9" customHeight="1"/>
    <row r="113" spans="26:26" ht="9" customHeight="1">
      <c r="Z113" s="1260"/>
    </row>
    <row r="114" spans="26:26" ht="8.1" customHeight="1"/>
    <row r="2411" spans="8:8">
      <c r="H2411" s="1324">
        <v>1</v>
      </c>
    </row>
  </sheetData>
  <sheetProtection password="CA55" sheet="1" objects="1" scenarios="1"/>
  <phoneticPr fontId="9" type="noConversion"/>
  <pageMargins left="0.9055118110236221" right="0.31496062992125984" top="0.51181102362204722" bottom="1" header="0" footer="0"/>
  <pageSetup scale="9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AB2332"/>
  <sheetViews>
    <sheetView showGridLines="0" workbookViewId="0">
      <selection sqref="A1:IV65536"/>
    </sheetView>
  </sheetViews>
  <sheetFormatPr baseColWidth="10" defaultColWidth="11.796875" defaultRowHeight="10.5"/>
  <cols>
    <col min="1" max="1" width="3.3984375" style="1325" customWidth="1"/>
    <col min="2" max="2" width="0" style="1325" hidden="1" customWidth="1"/>
    <col min="3" max="3" width="31.796875" style="1325" customWidth="1"/>
    <col min="4" max="4" width="9.3984375" style="1325" customWidth="1"/>
    <col min="5" max="5" width="1" style="1325" customWidth="1"/>
    <col min="6" max="6" width="7" style="1325" customWidth="1"/>
    <col min="7" max="7" width="9.59765625" style="1325" customWidth="1"/>
    <col min="8" max="8" width="9.3984375" style="1325" customWidth="1"/>
    <col min="9" max="9" width="0.59765625" style="1325" customWidth="1"/>
    <col min="10" max="10" width="7" style="1325" customWidth="1"/>
    <col min="11" max="11" width="9.59765625" style="1325" customWidth="1"/>
    <col min="12" max="12" width="9.3984375" style="1325" customWidth="1"/>
    <col min="13" max="13" width="0.796875" style="1325" customWidth="1"/>
    <col min="14" max="14" width="6.59765625" style="1325" customWidth="1"/>
    <col min="15" max="15" width="9.3984375" style="1325" customWidth="1"/>
    <col min="16" max="16" width="10.19921875" style="1325" customWidth="1"/>
    <col min="17" max="17" width="0.19921875" style="1325" customWidth="1"/>
    <col min="18" max="18" width="6.19921875" style="1325" customWidth="1"/>
    <col min="19" max="19" width="10" style="1325" customWidth="1"/>
    <col min="20" max="20" width="10.59765625" style="1325" customWidth="1"/>
    <col min="21" max="21" width="2.19921875" style="1325" customWidth="1"/>
    <col min="22" max="22" width="8.19921875" style="1325" customWidth="1"/>
    <col min="23" max="23" width="11.796875" style="1325"/>
    <col min="24" max="24" width="10.59765625" style="1325" customWidth="1"/>
    <col min="25" max="25" width="2.19921875" style="1325" customWidth="1"/>
    <col min="26" max="26" width="7.59765625" style="1325" customWidth="1"/>
    <col min="27" max="27" width="10.59765625" style="1325" customWidth="1"/>
    <col min="28" max="28" width="3.3984375" style="1325" customWidth="1"/>
    <col min="29" max="29" width="2.19921875" style="1325" customWidth="1"/>
    <col min="30" max="16384" width="11.796875" style="1325"/>
  </cols>
  <sheetData>
    <row r="1" spans="1:28">
      <c r="B1" s="1326"/>
      <c r="D1" s="1326"/>
      <c r="E1" s="1326"/>
      <c r="F1" s="1326"/>
      <c r="G1" s="1326"/>
      <c r="H1" s="1326"/>
      <c r="I1" s="1326"/>
      <c r="J1" s="1326"/>
      <c r="K1" s="1326"/>
      <c r="L1" s="1326"/>
      <c r="M1" s="1326"/>
      <c r="N1" s="1326"/>
      <c r="O1" s="1326"/>
      <c r="P1" s="1326"/>
      <c r="Q1" s="1326"/>
      <c r="R1" s="1326"/>
      <c r="S1" s="1326"/>
      <c r="T1" s="1326"/>
      <c r="U1" s="1326"/>
      <c r="V1" s="1326"/>
      <c r="W1" s="1326"/>
      <c r="X1" s="1326"/>
      <c r="Y1" s="1326"/>
      <c r="Z1" s="1326"/>
      <c r="AA1" s="1326"/>
      <c r="AB1" s="1326"/>
    </row>
    <row r="2" spans="1:28">
      <c r="A2" s="1327" t="s">
        <v>298</v>
      </c>
      <c r="B2" s="1328"/>
      <c r="C2" s="1329"/>
      <c r="D2" s="1328"/>
      <c r="E2" s="1328"/>
      <c r="F2" s="1328"/>
      <c r="G2" s="1328"/>
      <c r="H2" s="1328"/>
      <c r="I2" s="1328"/>
      <c r="J2" s="1328"/>
      <c r="K2" s="1328"/>
      <c r="L2" s="1328"/>
      <c r="M2" s="1328"/>
      <c r="N2" s="1328"/>
      <c r="O2" s="1328"/>
      <c r="P2" s="1328"/>
      <c r="Q2" s="1328"/>
      <c r="R2" s="1328"/>
      <c r="S2" s="1328"/>
      <c r="T2" s="1328"/>
      <c r="U2" s="1328"/>
      <c r="V2" s="1328"/>
      <c r="W2" s="1328"/>
      <c r="X2" s="1328"/>
      <c r="Y2" s="1328"/>
      <c r="Z2" s="1328"/>
      <c r="AA2" s="1328"/>
      <c r="AB2" s="1328"/>
    </row>
    <row r="3" spans="1:28" ht="6" customHeight="1">
      <c r="A3" s="1329"/>
      <c r="B3" s="1328"/>
      <c r="C3" s="1329"/>
      <c r="D3" s="1328"/>
      <c r="E3" s="1328"/>
      <c r="F3" s="1328"/>
      <c r="G3" s="1328"/>
      <c r="H3" s="1328"/>
      <c r="I3" s="1328"/>
      <c r="J3" s="1328"/>
      <c r="K3" s="1328"/>
      <c r="L3" s="1328"/>
      <c r="M3" s="1328"/>
      <c r="N3" s="1328"/>
      <c r="O3" s="1328"/>
      <c r="P3" s="1328"/>
      <c r="Q3" s="1328"/>
      <c r="R3" s="1328"/>
      <c r="S3" s="1328"/>
      <c r="T3" s="1328"/>
      <c r="U3" s="1328"/>
      <c r="V3" s="1328"/>
      <c r="W3" s="1328"/>
      <c r="X3" s="1328"/>
      <c r="Y3" s="1328"/>
      <c r="Z3" s="1328"/>
      <c r="AA3" s="1328"/>
      <c r="AB3" s="1328"/>
    </row>
    <row r="4" spans="1:28">
      <c r="A4" s="1327" t="s">
        <v>661</v>
      </c>
      <c r="B4" s="1328"/>
      <c r="C4" s="1329"/>
      <c r="D4" s="1328"/>
      <c r="E4" s="1328"/>
      <c r="F4" s="1328"/>
      <c r="G4" s="1328"/>
      <c r="H4" s="1328"/>
      <c r="I4" s="1328"/>
      <c r="J4" s="1328"/>
      <c r="K4" s="1328"/>
      <c r="L4" s="1328"/>
      <c r="M4" s="1328"/>
      <c r="N4" s="1328"/>
      <c r="O4" s="1328"/>
      <c r="P4" s="1328"/>
      <c r="Q4" s="1328"/>
      <c r="R4" s="1328"/>
      <c r="S4" s="1328"/>
      <c r="T4" s="1328"/>
      <c r="U4" s="1328"/>
      <c r="V4" s="1328"/>
      <c r="W4" s="1328"/>
      <c r="X4" s="1328"/>
      <c r="Y4" s="1328"/>
      <c r="Z4" s="1328"/>
      <c r="AA4" s="1328"/>
      <c r="AB4" s="1328"/>
    </row>
    <row r="5" spans="1:28">
      <c r="A5" s="1327" t="s">
        <v>662</v>
      </c>
      <c r="B5" s="1328"/>
      <c r="C5" s="1329"/>
      <c r="D5" s="1328"/>
      <c r="E5" s="1328"/>
      <c r="F5" s="1328"/>
      <c r="G5" s="1328"/>
      <c r="H5" s="1328"/>
      <c r="I5" s="1328"/>
      <c r="J5" s="1328"/>
      <c r="K5" s="1328"/>
      <c r="L5" s="1328"/>
      <c r="M5" s="1328"/>
      <c r="N5" s="1328"/>
      <c r="O5" s="1328"/>
      <c r="P5" s="1328"/>
      <c r="Q5" s="1328"/>
      <c r="R5" s="1328"/>
      <c r="S5" s="1328"/>
      <c r="T5" s="1328"/>
      <c r="U5" s="1328"/>
      <c r="V5" s="1328"/>
      <c r="W5" s="1328"/>
      <c r="X5" s="1328"/>
      <c r="Y5" s="1328"/>
      <c r="Z5" s="1328"/>
      <c r="AA5" s="1328"/>
      <c r="AB5" s="1328"/>
    </row>
    <row r="6" spans="1:28">
      <c r="A6" s="1327" t="s">
        <v>214</v>
      </c>
      <c r="B6" s="1328"/>
      <c r="C6" s="1328"/>
      <c r="D6" s="1328"/>
      <c r="E6" s="1328"/>
      <c r="F6" s="1328"/>
      <c r="G6" s="1328"/>
      <c r="H6" s="1328"/>
      <c r="I6" s="1328"/>
      <c r="J6" s="1328"/>
      <c r="K6" s="1328"/>
      <c r="L6" s="1328"/>
      <c r="M6" s="1328"/>
      <c r="N6" s="1328"/>
      <c r="O6" s="1328"/>
      <c r="P6" s="1328"/>
      <c r="Q6" s="1328"/>
      <c r="R6" s="1328"/>
      <c r="S6" s="1328"/>
      <c r="T6" s="1328"/>
      <c r="U6" s="1328"/>
      <c r="V6" s="1328"/>
      <c r="W6" s="1328"/>
      <c r="X6" s="1328"/>
      <c r="Y6" s="1328"/>
      <c r="Z6" s="1328"/>
      <c r="AA6" s="1328"/>
      <c r="AB6" s="1328"/>
    </row>
    <row r="7" spans="1:28">
      <c r="A7" s="1329"/>
      <c r="B7" s="1328"/>
      <c r="C7" s="1329"/>
      <c r="D7" s="1328"/>
      <c r="E7" s="1328"/>
      <c r="F7" s="1328"/>
      <c r="G7" s="1328"/>
      <c r="H7" s="1328"/>
      <c r="I7" s="1328"/>
      <c r="J7" s="1328"/>
      <c r="K7" s="1328"/>
      <c r="L7" s="1328"/>
      <c r="M7" s="1328"/>
      <c r="N7" s="1328"/>
      <c r="O7" s="1328"/>
      <c r="P7" s="1328"/>
      <c r="Q7" s="1328"/>
      <c r="R7" s="1328"/>
      <c r="S7" s="1328"/>
      <c r="T7" s="1328"/>
      <c r="U7" s="1328"/>
      <c r="V7" s="1328"/>
      <c r="W7" s="1328"/>
      <c r="X7" s="1328"/>
      <c r="Y7" s="1328"/>
      <c r="Z7" s="1328"/>
      <c r="AA7" s="1328"/>
      <c r="AB7" s="1328"/>
    </row>
    <row r="8" spans="1:28">
      <c r="A8" s="1330"/>
      <c r="B8" s="1331"/>
      <c r="C8" s="1332"/>
      <c r="D8" s="1333"/>
      <c r="E8" s="1333"/>
      <c r="F8" s="1333"/>
      <c r="G8" s="1332"/>
      <c r="H8" s="1333"/>
      <c r="I8" s="1333"/>
      <c r="J8" s="1333"/>
      <c r="K8" s="1332"/>
      <c r="L8" s="1333"/>
      <c r="M8" s="1333"/>
      <c r="N8" s="1333"/>
      <c r="O8" s="1332"/>
      <c r="P8" s="1333"/>
      <c r="Q8" s="1333"/>
      <c r="R8" s="1333"/>
      <c r="S8" s="1332"/>
      <c r="T8" s="1328"/>
      <c r="U8" s="1328"/>
      <c r="V8" s="1328"/>
      <c r="W8" s="1328"/>
      <c r="X8" s="1328"/>
      <c r="Y8" s="1328"/>
      <c r="Z8" s="1328"/>
      <c r="AA8" s="1328"/>
      <c r="AB8" s="1328"/>
    </row>
    <row r="9" spans="1:28">
      <c r="A9" s="1334"/>
      <c r="B9" s="1335"/>
      <c r="C9" s="1336"/>
      <c r="D9" s="1337" t="s">
        <v>663</v>
      </c>
      <c r="E9" s="1338"/>
      <c r="F9" s="1338"/>
      <c r="G9" s="1336"/>
      <c r="H9" s="1337" t="s">
        <v>664</v>
      </c>
      <c r="I9" s="1338"/>
      <c r="J9" s="1338"/>
      <c r="K9" s="1336"/>
      <c r="L9" s="1337" t="s">
        <v>665</v>
      </c>
      <c r="M9" s="1338"/>
      <c r="N9" s="1338"/>
      <c r="O9" s="1336"/>
      <c r="P9" s="1337" t="s">
        <v>666</v>
      </c>
      <c r="Q9" s="1338"/>
      <c r="R9" s="1338"/>
      <c r="S9" s="1336"/>
      <c r="T9" s="1328"/>
      <c r="U9" s="1328"/>
      <c r="V9" s="1328"/>
      <c r="W9" s="1328"/>
      <c r="X9" s="1328"/>
      <c r="Y9" s="1328"/>
      <c r="Z9" s="1328"/>
      <c r="AA9" s="1328"/>
      <c r="AB9" s="1328"/>
    </row>
    <row r="10" spans="1:28">
      <c r="A10" s="1334"/>
      <c r="B10" s="1335"/>
      <c r="C10" s="1339" t="s">
        <v>381</v>
      </c>
      <c r="D10" s="1333"/>
      <c r="E10" s="1332"/>
      <c r="F10" s="1332"/>
      <c r="G10" s="1340" t="s">
        <v>667</v>
      </c>
      <c r="H10" s="1333"/>
      <c r="I10" s="1332"/>
      <c r="J10" s="1332"/>
      <c r="K10" s="1340" t="s">
        <v>667</v>
      </c>
      <c r="L10" s="1333"/>
      <c r="M10" s="1332"/>
      <c r="N10" s="1332"/>
      <c r="O10" s="1340" t="s">
        <v>667</v>
      </c>
      <c r="P10" s="1333"/>
      <c r="Q10" s="1332"/>
      <c r="R10" s="1332"/>
      <c r="S10" s="1340" t="s">
        <v>667</v>
      </c>
      <c r="T10" s="1328"/>
      <c r="U10" s="1328"/>
      <c r="V10" s="1328"/>
      <c r="W10" s="1328"/>
      <c r="X10" s="1328"/>
      <c r="Y10" s="1328"/>
      <c r="Z10" s="1328"/>
      <c r="AA10" s="1328"/>
      <c r="AB10" s="1328"/>
    </row>
    <row r="11" spans="1:28">
      <c r="A11" s="1334"/>
      <c r="B11" s="1335"/>
      <c r="C11" s="1336"/>
      <c r="D11" s="1337" t="s">
        <v>213</v>
      </c>
      <c r="E11" s="1336"/>
      <c r="F11" s="1339" t="s">
        <v>668</v>
      </c>
      <c r="G11" s="1339" t="s">
        <v>631</v>
      </c>
      <c r="H11" s="1337" t="s">
        <v>213</v>
      </c>
      <c r="I11" s="1336"/>
      <c r="J11" s="1339" t="s">
        <v>669</v>
      </c>
      <c r="K11" s="1339" t="s">
        <v>631</v>
      </c>
      <c r="L11" s="1337" t="s">
        <v>492</v>
      </c>
      <c r="M11" s="1336"/>
      <c r="N11" s="1339" t="s">
        <v>669</v>
      </c>
      <c r="O11" s="1339" t="s">
        <v>631</v>
      </c>
      <c r="P11" s="1337" t="s">
        <v>492</v>
      </c>
      <c r="Q11" s="1336"/>
      <c r="R11" s="1339" t="s">
        <v>669</v>
      </c>
      <c r="S11" s="1339" t="s">
        <v>631</v>
      </c>
      <c r="T11" s="1328"/>
      <c r="U11" s="1328"/>
      <c r="V11" s="1328"/>
      <c r="W11" s="1328"/>
      <c r="X11" s="1328"/>
      <c r="Y11" s="1328"/>
      <c r="Z11" s="1328"/>
      <c r="AA11" s="1328"/>
      <c r="AB11" s="1328"/>
    </row>
    <row r="12" spans="1:28">
      <c r="A12" s="1341"/>
      <c r="B12" s="1342"/>
      <c r="C12" s="1343"/>
      <c r="D12" s="1344" t="s">
        <v>498</v>
      </c>
      <c r="E12" s="1343"/>
      <c r="F12" s="1345" t="s">
        <v>670</v>
      </c>
      <c r="G12" s="1345" t="s">
        <v>634</v>
      </c>
      <c r="H12" s="1344" t="s">
        <v>498</v>
      </c>
      <c r="I12" s="1343"/>
      <c r="J12" s="1345" t="s">
        <v>670</v>
      </c>
      <c r="K12" s="1345" t="s">
        <v>634</v>
      </c>
      <c r="L12" s="1344" t="s">
        <v>498</v>
      </c>
      <c r="M12" s="1343"/>
      <c r="N12" s="1345" t="s">
        <v>670</v>
      </c>
      <c r="O12" s="1345" t="s">
        <v>634</v>
      </c>
      <c r="P12" s="1344" t="s">
        <v>498</v>
      </c>
      <c r="Q12" s="1343"/>
      <c r="R12" s="1345" t="s">
        <v>670</v>
      </c>
      <c r="S12" s="1345" t="s">
        <v>634</v>
      </c>
      <c r="T12" s="1328"/>
      <c r="U12" s="1328"/>
      <c r="V12" s="1328"/>
      <c r="W12" s="1328"/>
      <c r="X12" s="1328"/>
      <c r="Y12" s="1328"/>
      <c r="Z12" s="1328"/>
      <c r="AA12" s="1328"/>
      <c r="AB12" s="1328"/>
    </row>
    <row r="13" spans="1:28" ht="24" customHeight="1">
      <c r="A13" s="1346"/>
      <c r="B13" s="1347"/>
      <c r="C13" s="1348" t="s">
        <v>470</v>
      </c>
      <c r="D13" s="1349">
        <f>SUM(D15:D31)</f>
        <v>12377</v>
      </c>
      <c r="E13" s="1350"/>
      <c r="F13" s="1351">
        <f>SUM(J13+N13+R13+V13+Z13)</f>
        <v>301</v>
      </c>
      <c r="G13" s="1351">
        <f>(D13/F13)</f>
        <v>41.119601328903656</v>
      </c>
      <c r="H13" s="1349">
        <f>SUM(H15:H31)</f>
        <v>5220</v>
      </c>
      <c r="I13" s="1350"/>
      <c r="J13" s="1351">
        <f>SUM(J15:J31)</f>
        <v>107</v>
      </c>
      <c r="K13" s="1351">
        <f>($H13/$J13)</f>
        <v>48.785046728971963</v>
      </c>
      <c r="L13" s="1349">
        <f>SUM(L15:L31)</f>
        <v>3885</v>
      </c>
      <c r="M13" s="1350"/>
      <c r="N13" s="1351">
        <f>SUM(N15:N31)</f>
        <v>101</v>
      </c>
      <c r="O13" s="1351">
        <f>(L13/N13)</f>
        <v>38.465346534653463</v>
      </c>
      <c r="P13" s="1349">
        <f>SUM(P15:P31)</f>
        <v>3272</v>
      </c>
      <c r="Q13" s="1350"/>
      <c r="R13" s="1351">
        <f>SUM(R15:R31)</f>
        <v>93</v>
      </c>
      <c r="S13" s="1351">
        <f>($P13/$R13)</f>
        <v>35.182795698924728</v>
      </c>
      <c r="T13" s="1326"/>
      <c r="U13" s="1326"/>
      <c r="V13" s="1326"/>
      <c r="W13" s="1326"/>
      <c r="X13" s="1326"/>
      <c r="Y13" s="1326"/>
      <c r="Z13" s="1326"/>
      <c r="AA13" s="1326"/>
      <c r="AB13" s="1326"/>
    </row>
    <row r="14" spans="1:28" ht="10.5" hidden="1" customHeight="1">
      <c r="A14" s="1346"/>
      <c r="B14" s="1347"/>
      <c r="C14" s="1352"/>
      <c r="D14" s="1347"/>
      <c r="E14" s="1352"/>
      <c r="F14" s="1352"/>
      <c r="G14" s="1352"/>
      <c r="H14" s="1347"/>
      <c r="I14" s="1352"/>
      <c r="J14" s="1352"/>
      <c r="K14" s="1352"/>
      <c r="L14" s="1347"/>
      <c r="M14" s="1352"/>
      <c r="N14" s="1352"/>
      <c r="O14" s="1352"/>
      <c r="P14" s="1347"/>
      <c r="Q14" s="1352"/>
      <c r="R14" s="1352"/>
      <c r="S14" s="1352"/>
      <c r="T14" s="1326"/>
      <c r="U14" s="1326"/>
      <c r="V14" s="1326"/>
      <c r="W14" s="1326"/>
      <c r="X14" s="1326"/>
      <c r="Y14" s="1326"/>
      <c r="Z14" s="1326"/>
      <c r="AA14" s="1326"/>
      <c r="AB14" s="1326"/>
    </row>
    <row r="15" spans="1:28" ht="20.100000000000001" customHeight="1">
      <c r="A15" s="1346"/>
      <c r="B15" s="1347"/>
      <c r="C15" s="1353" t="s">
        <v>471</v>
      </c>
      <c r="D15" s="1354">
        <f t="shared" ref="D15:D31" si="0">SUM(H15+L15+P15)</f>
        <v>3350</v>
      </c>
      <c r="E15" s="1352"/>
      <c r="F15" s="1355">
        <f t="shared" ref="F15:F31" si="1">SUM(J15+N15+R15)</f>
        <v>71</v>
      </c>
      <c r="G15" s="1355">
        <f t="shared" ref="G15:G31" si="2">(D15/F15)</f>
        <v>47.183098591549296</v>
      </c>
      <c r="H15" s="1354">
        <v>1443</v>
      </c>
      <c r="I15" s="1352"/>
      <c r="J15" s="1355">
        <v>27</v>
      </c>
      <c r="K15" s="1355">
        <f t="shared" ref="K15:K29" si="3">($H15/$J15)</f>
        <v>53.444444444444443</v>
      </c>
      <c r="L15" s="1354">
        <v>1033</v>
      </c>
      <c r="M15" s="1352"/>
      <c r="N15" s="1355">
        <v>25</v>
      </c>
      <c r="O15" s="1355">
        <f t="shared" ref="O15:O29" si="4">(L15/N15)</f>
        <v>41.32</v>
      </c>
      <c r="P15" s="1354">
        <v>874</v>
      </c>
      <c r="Q15" s="1352"/>
      <c r="R15" s="1355">
        <v>19</v>
      </c>
      <c r="S15" s="1355">
        <f t="shared" ref="S15:S31" si="5">($P15/$R15)</f>
        <v>46</v>
      </c>
      <c r="T15" s="1326"/>
      <c r="U15" s="1326"/>
      <c r="V15" s="1326"/>
      <c r="W15" s="1326"/>
      <c r="X15" s="1326"/>
      <c r="Y15" s="1326"/>
      <c r="Z15" s="1326"/>
      <c r="AA15" s="1326"/>
      <c r="AB15" s="1326"/>
    </row>
    <row r="16" spans="1:28" ht="21" customHeight="1">
      <c r="A16" s="1346"/>
      <c r="B16" s="1347"/>
      <c r="C16" s="1353" t="s">
        <v>472</v>
      </c>
      <c r="D16" s="1354">
        <f t="shared" si="0"/>
        <v>789</v>
      </c>
      <c r="E16" s="1352"/>
      <c r="F16" s="1355">
        <f t="shared" si="1"/>
        <v>17</v>
      </c>
      <c r="G16" s="1355">
        <f t="shared" si="2"/>
        <v>46.411764705882355</v>
      </c>
      <c r="H16" s="1354">
        <v>314</v>
      </c>
      <c r="I16" s="1352"/>
      <c r="J16" s="1355">
        <v>6</v>
      </c>
      <c r="K16" s="1355">
        <f t="shared" si="3"/>
        <v>52.333333333333336</v>
      </c>
      <c r="L16" s="1354">
        <v>264</v>
      </c>
      <c r="M16" s="1352"/>
      <c r="N16" s="1355">
        <v>6</v>
      </c>
      <c r="O16" s="1355">
        <f t="shared" si="4"/>
        <v>44</v>
      </c>
      <c r="P16" s="1354">
        <v>211</v>
      </c>
      <c r="Q16" s="1352"/>
      <c r="R16" s="1355">
        <v>5</v>
      </c>
      <c r="S16" s="1355">
        <f t="shared" si="5"/>
        <v>42.2</v>
      </c>
      <c r="T16" s="1326"/>
      <c r="U16" s="1326"/>
      <c r="V16" s="1326"/>
      <c r="W16" s="1326"/>
      <c r="X16" s="1326"/>
      <c r="Y16" s="1326"/>
      <c r="Z16" s="1326"/>
      <c r="AA16" s="1326"/>
      <c r="AB16" s="1326"/>
    </row>
    <row r="17" spans="1:20" ht="21" customHeight="1">
      <c r="A17" s="1346"/>
      <c r="B17" s="1347"/>
      <c r="C17" s="1353" t="s">
        <v>473</v>
      </c>
      <c r="D17" s="1354">
        <f t="shared" si="0"/>
        <v>971</v>
      </c>
      <c r="E17" s="1352"/>
      <c r="F17" s="1355">
        <f t="shared" si="1"/>
        <v>24</v>
      </c>
      <c r="G17" s="1355">
        <f t="shared" si="2"/>
        <v>40.458333333333336</v>
      </c>
      <c r="H17" s="1356">
        <v>411</v>
      </c>
      <c r="I17" s="1357"/>
      <c r="J17" s="1358">
        <v>8</v>
      </c>
      <c r="K17" s="1355">
        <f t="shared" si="3"/>
        <v>51.375</v>
      </c>
      <c r="L17" s="1354">
        <v>344</v>
      </c>
      <c r="M17" s="1352"/>
      <c r="N17" s="1355">
        <v>8</v>
      </c>
      <c r="O17" s="1355">
        <f t="shared" si="4"/>
        <v>43</v>
      </c>
      <c r="P17" s="1354">
        <v>216</v>
      </c>
      <c r="Q17" s="1352"/>
      <c r="R17" s="1355">
        <v>8</v>
      </c>
      <c r="S17" s="1355">
        <f t="shared" si="5"/>
        <v>27</v>
      </c>
    </row>
    <row r="18" spans="1:20" ht="21" customHeight="1">
      <c r="A18" s="1346"/>
      <c r="B18" s="1359"/>
      <c r="C18" s="1353" t="s">
        <v>474</v>
      </c>
      <c r="D18" s="1354">
        <f t="shared" si="0"/>
        <v>841</v>
      </c>
      <c r="E18" s="1352"/>
      <c r="F18" s="1355">
        <f t="shared" si="1"/>
        <v>19</v>
      </c>
      <c r="G18" s="1355">
        <f t="shared" si="2"/>
        <v>44.263157894736842</v>
      </c>
      <c r="H18" s="1354">
        <v>375</v>
      </c>
      <c r="I18" s="1352"/>
      <c r="J18" s="1355">
        <v>7</v>
      </c>
      <c r="K18" s="1355">
        <f t="shared" si="3"/>
        <v>53.571428571428569</v>
      </c>
      <c r="L18" s="1354">
        <v>278</v>
      </c>
      <c r="M18" s="1352"/>
      <c r="N18" s="1355">
        <v>7</v>
      </c>
      <c r="O18" s="1355">
        <f t="shared" si="4"/>
        <v>39.714285714285715</v>
      </c>
      <c r="P18" s="1354">
        <v>188</v>
      </c>
      <c r="Q18" s="1352"/>
      <c r="R18" s="1355">
        <v>5</v>
      </c>
      <c r="S18" s="1355">
        <f t="shared" si="5"/>
        <v>37.6</v>
      </c>
      <c r="T18" s="1326"/>
    </row>
    <row r="19" spans="1:20" ht="21" customHeight="1">
      <c r="A19" s="1346"/>
      <c r="B19" s="1359"/>
      <c r="C19" s="1353" t="s">
        <v>475</v>
      </c>
      <c r="D19" s="1354">
        <f t="shared" si="0"/>
        <v>1163</v>
      </c>
      <c r="E19" s="1352"/>
      <c r="F19" s="1355">
        <f t="shared" si="1"/>
        <v>29</v>
      </c>
      <c r="G19" s="1355">
        <f t="shared" si="2"/>
        <v>40.103448275862071</v>
      </c>
      <c r="H19" s="1354">
        <v>457</v>
      </c>
      <c r="I19" s="1352"/>
      <c r="J19" s="1355">
        <v>10</v>
      </c>
      <c r="K19" s="1355">
        <f t="shared" si="3"/>
        <v>45.7</v>
      </c>
      <c r="L19" s="1354">
        <v>402</v>
      </c>
      <c r="M19" s="1352"/>
      <c r="N19" s="1355">
        <v>10</v>
      </c>
      <c r="O19" s="1355">
        <f t="shared" si="4"/>
        <v>40.200000000000003</v>
      </c>
      <c r="P19" s="1354">
        <v>304</v>
      </c>
      <c r="Q19" s="1352"/>
      <c r="R19" s="1355">
        <v>9</v>
      </c>
      <c r="S19" s="1355">
        <f t="shared" si="5"/>
        <v>33.777777777777779</v>
      </c>
      <c r="T19" s="1326"/>
    </row>
    <row r="20" spans="1:20" ht="21" customHeight="1">
      <c r="A20" s="1346"/>
      <c r="B20" s="1359"/>
      <c r="C20" s="1353" t="s">
        <v>671</v>
      </c>
      <c r="D20" s="1354">
        <f t="shared" si="0"/>
        <v>350</v>
      </c>
      <c r="E20" s="1352"/>
      <c r="F20" s="1355">
        <f t="shared" si="1"/>
        <v>11</v>
      </c>
      <c r="G20" s="1355">
        <f t="shared" si="2"/>
        <v>31.818181818181817</v>
      </c>
      <c r="H20" s="1354">
        <v>161</v>
      </c>
      <c r="I20" s="1352"/>
      <c r="J20" s="1355">
        <v>4</v>
      </c>
      <c r="K20" s="1355">
        <f t="shared" si="3"/>
        <v>40.25</v>
      </c>
      <c r="L20" s="1354">
        <v>112</v>
      </c>
      <c r="M20" s="1352"/>
      <c r="N20" s="1355">
        <v>3</v>
      </c>
      <c r="O20" s="1355">
        <f t="shared" si="4"/>
        <v>37.333333333333336</v>
      </c>
      <c r="P20" s="1354">
        <v>77</v>
      </c>
      <c r="Q20" s="1352"/>
      <c r="R20" s="1355">
        <v>4</v>
      </c>
      <c r="S20" s="1355">
        <f t="shared" si="5"/>
        <v>19.25</v>
      </c>
      <c r="T20" s="1326"/>
    </row>
    <row r="21" spans="1:20" ht="21" customHeight="1">
      <c r="A21" s="1346"/>
      <c r="B21" s="1359"/>
      <c r="C21" s="1353" t="s">
        <v>477</v>
      </c>
      <c r="D21" s="1354">
        <f t="shared" si="0"/>
        <v>502</v>
      </c>
      <c r="E21" s="1352"/>
      <c r="F21" s="1355">
        <f t="shared" si="1"/>
        <v>16</v>
      </c>
      <c r="G21" s="1355">
        <f t="shared" si="2"/>
        <v>31.375</v>
      </c>
      <c r="H21" s="1354">
        <v>211</v>
      </c>
      <c r="I21" s="1352"/>
      <c r="J21" s="1355">
        <v>6</v>
      </c>
      <c r="K21" s="1355">
        <f t="shared" si="3"/>
        <v>35.166666666666664</v>
      </c>
      <c r="L21" s="1354">
        <v>179</v>
      </c>
      <c r="M21" s="1352"/>
      <c r="N21" s="1355">
        <v>6</v>
      </c>
      <c r="O21" s="1355">
        <f t="shared" si="4"/>
        <v>29.833333333333332</v>
      </c>
      <c r="P21" s="1354">
        <v>112</v>
      </c>
      <c r="Q21" s="1352"/>
      <c r="R21" s="1355">
        <v>4</v>
      </c>
      <c r="S21" s="1355">
        <f t="shared" si="5"/>
        <v>28</v>
      </c>
      <c r="T21" s="1326"/>
    </row>
    <row r="22" spans="1:20" ht="21" customHeight="1">
      <c r="A22" s="1346"/>
      <c r="B22" s="1359"/>
      <c r="C22" s="1353" t="s">
        <v>478</v>
      </c>
      <c r="D22" s="1354">
        <f t="shared" si="0"/>
        <v>316</v>
      </c>
      <c r="E22" s="1352"/>
      <c r="F22" s="1355">
        <f t="shared" si="1"/>
        <v>11</v>
      </c>
      <c r="G22" s="1355">
        <f t="shared" si="2"/>
        <v>28.727272727272727</v>
      </c>
      <c r="H22" s="1354">
        <v>130</v>
      </c>
      <c r="I22" s="1352"/>
      <c r="J22" s="1355">
        <v>4</v>
      </c>
      <c r="K22" s="1355">
        <f t="shared" si="3"/>
        <v>32.5</v>
      </c>
      <c r="L22" s="1354">
        <v>115</v>
      </c>
      <c r="M22" s="1352"/>
      <c r="N22" s="1355">
        <v>4</v>
      </c>
      <c r="O22" s="1355">
        <f t="shared" si="4"/>
        <v>28.75</v>
      </c>
      <c r="P22" s="1354">
        <v>71</v>
      </c>
      <c r="Q22" s="1352"/>
      <c r="R22" s="1355">
        <v>3</v>
      </c>
      <c r="S22" s="1355">
        <f t="shared" si="5"/>
        <v>23.666666666666668</v>
      </c>
      <c r="T22" s="1326"/>
    </row>
    <row r="23" spans="1:20" ht="21" customHeight="1">
      <c r="A23" s="1346"/>
      <c r="B23" s="1359"/>
      <c r="C23" s="1353" t="s">
        <v>479</v>
      </c>
      <c r="D23" s="1354">
        <f t="shared" si="0"/>
        <v>320</v>
      </c>
      <c r="E23" s="1352"/>
      <c r="F23" s="1355">
        <f t="shared" si="1"/>
        <v>9</v>
      </c>
      <c r="G23" s="1355">
        <f t="shared" si="2"/>
        <v>35.555555555555557</v>
      </c>
      <c r="H23" s="1354">
        <v>133</v>
      </c>
      <c r="I23" s="1352"/>
      <c r="J23" s="1355">
        <v>3</v>
      </c>
      <c r="K23" s="1355">
        <f t="shared" si="3"/>
        <v>44.333333333333336</v>
      </c>
      <c r="L23" s="1354">
        <v>102</v>
      </c>
      <c r="M23" s="1352"/>
      <c r="N23" s="1355">
        <v>3</v>
      </c>
      <c r="O23" s="1355">
        <f t="shared" si="4"/>
        <v>34</v>
      </c>
      <c r="P23" s="1354">
        <v>85</v>
      </c>
      <c r="Q23" s="1352"/>
      <c r="R23" s="1355">
        <v>3</v>
      </c>
      <c r="S23" s="1355">
        <f t="shared" si="5"/>
        <v>28.333333333333332</v>
      </c>
      <c r="T23" s="1326"/>
    </row>
    <row r="24" spans="1:20" ht="21" customHeight="1">
      <c r="A24" s="1346"/>
      <c r="B24" s="1359"/>
      <c r="C24" s="1353" t="s">
        <v>480</v>
      </c>
      <c r="D24" s="1354">
        <f t="shared" si="0"/>
        <v>293</v>
      </c>
      <c r="E24" s="1352"/>
      <c r="F24" s="1355">
        <f t="shared" si="1"/>
        <v>8</v>
      </c>
      <c r="G24" s="1355">
        <f t="shared" si="2"/>
        <v>36.625</v>
      </c>
      <c r="H24" s="1354">
        <v>127</v>
      </c>
      <c r="I24" s="1352"/>
      <c r="J24" s="1355">
        <v>3</v>
      </c>
      <c r="K24" s="1355">
        <f t="shared" si="3"/>
        <v>42.333333333333336</v>
      </c>
      <c r="L24" s="1354">
        <v>78</v>
      </c>
      <c r="M24" s="1352"/>
      <c r="N24" s="1355">
        <v>2</v>
      </c>
      <c r="O24" s="1355">
        <f t="shared" si="4"/>
        <v>39</v>
      </c>
      <c r="P24" s="1354">
        <v>88</v>
      </c>
      <c r="Q24" s="1352"/>
      <c r="R24" s="1355">
        <v>3</v>
      </c>
      <c r="S24" s="1355">
        <f t="shared" si="5"/>
        <v>29.333333333333332</v>
      </c>
      <c r="T24" s="1326"/>
    </row>
    <row r="25" spans="1:20" ht="21" customHeight="1">
      <c r="A25" s="1346"/>
      <c r="B25" s="1359"/>
      <c r="C25" s="1353" t="s">
        <v>481</v>
      </c>
      <c r="D25" s="1354">
        <f t="shared" si="0"/>
        <v>454</v>
      </c>
      <c r="E25" s="1352"/>
      <c r="F25" s="1355">
        <f t="shared" si="1"/>
        <v>14</v>
      </c>
      <c r="G25" s="1355">
        <f t="shared" si="2"/>
        <v>32.428571428571431</v>
      </c>
      <c r="H25" s="1354">
        <v>179</v>
      </c>
      <c r="I25" s="1352"/>
      <c r="J25" s="1355">
        <v>5</v>
      </c>
      <c r="K25" s="1355">
        <f t="shared" si="3"/>
        <v>35.799999999999997</v>
      </c>
      <c r="L25" s="1354">
        <v>155</v>
      </c>
      <c r="M25" s="1352"/>
      <c r="N25" s="1355">
        <v>5</v>
      </c>
      <c r="O25" s="1355">
        <f t="shared" si="4"/>
        <v>31</v>
      </c>
      <c r="P25" s="1354">
        <v>120</v>
      </c>
      <c r="Q25" s="1352"/>
      <c r="R25" s="1355">
        <v>4</v>
      </c>
      <c r="S25" s="1355">
        <f t="shared" si="5"/>
        <v>30</v>
      </c>
      <c r="T25" s="1326"/>
    </row>
    <row r="26" spans="1:20" ht="21" customHeight="1">
      <c r="A26" s="1346"/>
      <c r="B26" s="1359"/>
      <c r="C26" s="1353" t="s">
        <v>482</v>
      </c>
      <c r="D26" s="1354">
        <f t="shared" si="0"/>
        <v>207</v>
      </c>
      <c r="E26" s="1352"/>
      <c r="F26" s="1355">
        <f t="shared" si="1"/>
        <v>7</v>
      </c>
      <c r="G26" s="1355">
        <f t="shared" si="2"/>
        <v>29.571428571428573</v>
      </c>
      <c r="H26" s="1354">
        <v>102</v>
      </c>
      <c r="I26" s="1352"/>
      <c r="J26" s="1355">
        <v>2</v>
      </c>
      <c r="K26" s="1355">
        <f t="shared" si="3"/>
        <v>51</v>
      </c>
      <c r="L26" s="1354">
        <v>59</v>
      </c>
      <c r="M26" s="1352"/>
      <c r="N26" s="1355">
        <v>2</v>
      </c>
      <c r="O26" s="1355">
        <f t="shared" si="4"/>
        <v>29.5</v>
      </c>
      <c r="P26" s="1354">
        <v>46</v>
      </c>
      <c r="Q26" s="1352"/>
      <c r="R26" s="1355">
        <v>3</v>
      </c>
      <c r="S26" s="1355">
        <f t="shared" si="5"/>
        <v>15.333333333333334</v>
      </c>
      <c r="T26" s="1326"/>
    </row>
    <row r="27" spans="1:20" ht="21" customHeight="1">
      <c r="A27" s="1346"/>
      <c r="B27" s="1359"/>
      <c r="C27" s="1353" t="s">
        <v>483</v>
      </c>
      <c r="D27" s="1354">
        <f t="shared" si="0"/>
        <v>1748</v>
      </c>
      <c r="E27" s="1352"/>
      <c r="F27" s="1355">
        <f t="shared" si="1"/>
        <v>40</v>
      </c>
      <c r="G27" s="1355">
        <f t="shared" si="2"/>
        <v>43.7</v>
      </c>
      <c r="H27" s="1354">
        <v>717</v>
      </c>
      <c r="I27" s="1352"/>
      <c r="J27" s="1355">
        <v>13</v>
      </c>
      <c r="K27" s="1355">
        <f t="shared" si="3"/>
        <v>55.153846153846153</v>
      </c>
      <c r="L27" s="1354">
        <v>537</v>
      </c>
      <c r="M27" s="1352"/>
      <c r="N27" s="1355">
        <v>14</v>
      </c>
      <c r="O27" s="1355">
        <f t="shared" si="4"/>
        <v>38.357142857142854</v>
      </c>
      <c r="P27" s="1354">
        <v>494</v>
      </c>
      <c r="Q27" s="1352"/>
      <c r="R27" s="1355">
        <v>13</v>
      </c>
      <c r="S27" s="1355">
        <f t="shared" si="5"/>
        <v>38</v>
      </c>
      <c r="T27" s="1326"/>
    </row>
    <row r="28" spans="1:20" ht="21" customHeight="1">
      <c r="A28" s="1346"/>
      <c r="B28" s="1359"/>
      <c r="C28" s="1353" t="s">
        <v>484</v>
      </c>
      <c r="D28" s="1354">
        <f t="shared" si="0"/>
        <v>766</v>
      </c>
      <c r="E28" s="1352"/>
      <c r="F28" s="1355">
        <f t="shared" si="1"/>
        <v>15</v>
      </c>
      <c r="G28" s="1355">
        <f t="shared" si="2"/>
        <v>51.06666666666667</v>
      </c>
      <c r="H28" s="1354">
        <v>353</v>
      </c>
      <c r="I28" s="1352"/>
      <c r="J28" s="1355">
        <v>6</v>
      </c>
      <c r="K28" s="1355">
        <f t="shared" si="3"/>
        <v>58.833333333333336</v>
      </c>
      <c r="L28" s="1354">
        <v>182</v>
      </c>
      <c r="M28" s="1352"/>
      <c r="N28" s="1355">
        <v>4</v>
      </c>
      <c r="O28" s="1355">
        <f t="shared" si="4"/>
        <v>45.5</v>
      </c>
      <c r="P28" s="1354">
        <v>231</v>
      </c>
      <c r="Q28" s="1352"/>
      <c r="R28" s="1355">
        <v>5</v>
      </c>
      <c r="S28" s="1355">
        <f t="shared" si="5"/>
        <v>46.2</v>
      </c>
      <c r="T28" s="1326"/>
    </row>
    <row r="29" spans="1:20" ht="21" customHeight="1">
      <c r="A29" s="1346"/>
      <c r="B29" s="1359"/>
      <c r="C29" s="1353" t="s">
        <v>672</v>
      </c>
      <c r="D29" s="1354">
        <f t="shared" si="0"/>
        <v>63</v>
      </c>
      <c r="E29" s="1352"/>
      <c r="F29" s="1355">
        <f t="shared" si="1"/>
        <v>3</v>
      </c>
      <c r="G29" s="1355">
        <f t="shared" si="2"/>
        <v>21</v>
      </c>
      <c r="H29" s="1354">
        <v>33</v>
      </c>
      <c r="I29" s="1352"/>
      <c r="J29" s="1355">
        <v>1</v>
      </c>
      <c r="K29" s="1355">
        <f t="shared" si="3"/>
        <v>33</v>
      </c>
      <c r="L29" s="1354">
        <v>14</v>
      </c>
      <c r="M29" s="1352"/>
      <c r="N29" s="1355">
        <v>1</v>
      </c>
      <c r="O29" s="1355">
        <f t="shared" si="4"/>
        <v>14</v>
      </c>
      <c r="P29" s="1354">
        <v>16</v>
      </c>
      <c r="Q29" s="1352"/>
      <c r="R29" s="1355">
        <v>1</v>
      </c>
      <c r="S29" s="1355">
        <f t="shared" si="5"/>
        <v>16</v>
      </c>
      <c r="T29" s="1326"/>
    </row>
    <row r="30" spans="1:20" ht="21" customHeight="1">
      <c r="A30" s="1346"/>
      <c r="B30" s="1359"/>
      <c r="C30" s="1353" t="s">
        <v>486</v>
      </c>
      <c r="D30" s="1354">
        <f t="shared" si="0"/>
        <v>115</v>
      </c>
      <c r="E30" s="1352"/>
      <c r="F30" s="1355">
        <f t="shared" si="1"/>
        <v>3</v>
      </c>
      <c r="G30" s="1355">
        <f t="shared" si="2"/>
        <v>38.333333333333336</v>
      </c>
      <c r="H30" s="1347"/>
      <c r="I30" s="1352"/>
      <c r="J30" s="1352"/>
      <c r="K30" s="1352"/>
      <c r="L30" s="1347"/>
      <c r="M30" s="1352"/>
      <c r="N30" s="1352"/>
      <c r="O30" s="1352"/>
      <c r="P30" s="1354">
        <v>115</v>
      </c>
      <c r="Q30" s="1352"/>
      <c r="R30" s="1355">
        <v>3</v>
      </c>
      <c r="S30" s="1355">
        <f t="shared" si="5"/>
        <v>38.333333333333336</v>
      </c>
      <c r="T30" s="1326"/>
    </row>
    <row r="31" spans="1:20" ht="21" customHeight="1">
      <c r="A31" s="1346"/>
      <c r="B31" s="1359"/>
      <c r="C31" s="1353" t="s">
        <v>624</v>
      </c>
      <c r="D31" s="1354">
        <f t="shared" si="0"/>
        <v>129</v>
      </c>
      <c r="E31" s="1352"/>
      <c r="F31" s="1355">
        <f t="shared" si="1"/>
        <v>4</v>
      </c>
      <c r="G31" s="1355">
        <f t="shared" si="2"/>
        <v>32.25</v>
      </c>
      <c r="H31" s="1354">
        <v>74</v>
      </c>
      <c r="I31" s="1352"/>
      <c r="J31" s="1355">
        <v>2</v>
      </c>
      <c r="K31" s="1355">
        <f>($H31/$J31)</f>
        <v>37</v>
      </c>
      <c r="L31" s="1354">
        <v>31</v>
      </c>
      <c r="M31" s="1352"/>
      <c r="N31" s="1355">
        <v>1</v>
      </c>
      <c r="O31" s="1355">
        <f>(L31/N31)</f>
        <v>31</v>
      </c>
      <c r="P31" s="1354">
        <v>24</v>
      </c>
      <c r="Q31" s="1352"/>
      <c r="R31" s="1355">
        <v>1</v>
      </c>
      <c r="S31" s="1355">
        <f t="shared" si="5"/>
        <v>24</v>
      </c>
      <c r="T31" s="1326"/>
    </row>
    <row r="32" spans="1:20">
      <c r="C32" s="1326"/>
      <c r="D32" s="1326"/>
      <c r="E32" s="1326"/>
      <c r="F32" s="1326"/>
      <c r="G32" s="1326"/>
      <c r="H32" s="1326"/>
      <c r="I32" s="1326"/>
      <c r="J32" s="1326"/>
      <c r="K32" s="1326"/>
      <c r="L32" s="1326"/>
      <c r="M32" s="1326"/>
      <c r="N32" s="1326"/>
      <c r="O32" s="1326"/>
      <c r="P32" s="1326"/>
      <c r="Q32" s="1326"/>
      <c r="R32" s="1326"/>
      <c r="S32" s="1326"/>
      <c r="T32" s="1326"/>
    </row>
    <row r="33" spans="3:20">
      <c r="C33" s="1326"/>
      <c r="D33" s="1326"/>
      <c r="E33" s="1326"/>
      <c r="F33" s="1326"/>
      <c r="G33" s="1326"/>
      <c r="H33" s="1326"/>
      <c r="I33" s="1326"/>
      <c r="J33" s="1326"/>
      <c r="K33" s="1326"/>
      <c r="L33" s="1326"/>
      <c r="M33" s="1326"/>
      <c r="N33" s="1326"/>
      <c r="O33" s="1326"/>
      <c r="P33" s="1326"/>
      <c r="Q33" s="1326"/>
      <c r="R33" s="1360" t="s">
        <v>673</v>
      </c>
      <c r="S33" s="1326"/>
      <c r="T33" s="1326"/>
    </row>
    <row r="2332" spans="8:8">
      <c r="H2332" s="1361">
        <v>1</v>
      </c>
    </row>
  </sheetData>
  <sheetProtection password="CA55" sheet="1" objects="1" scenarios="1"/>
  <phoneticPr fontId="9" type="noConversion"/>
  <pageMargins left="0.78740157480314965" right="0.51181102362204722" top="0.51181102362204722" bottom="0.19685039370078741" header="0" footer="0"/>
  <pageSetup scale="95" orientation="landscape" r:id="rId1"/>
  <headerFooter alignWithMargins="0"/>
  <rowBreaks count="1" manualBreakCount="1">
    <brk id="8179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Q82"/>
  <sheetViews>
    <sheetView showGridLines="0" workbookViewId="0">
      <selection sqref="A1:IV65536"/>
    </sheetView>
  </sheetViews>
  <sheetFormatPr baseColWidth="10" defaultColWidth="11.796875" defaultRowHeight="10.5"/>
  <cols>
    <col min="1" max="1" width="1.19921875" style="1364" customWidth="1"/>
    <col min="2" max="2" width="34.19921875" style="1364" customWidth="1"/>
    <col min="3" max="3" width="11.3984375" style="1364" customWidth="1"/>
    <col min="4" max="4" width="0.59765625" style="1364" customWidth="1"/>
    <col min="5" max="5" width="12.796875" style="1364" customWidth="1"/>
    <col min="6" max="6" width="0" style="1364" hidden="1" customWidth="1"/>
    <col min="7" max="7" width="6" style="1364" customWidth="1"/>
    <col min="8" max="8" width="9" style="1364" customWidth="1"/>
    <col min="9" max="9" width="0" style="1364" hidden="1" customWidth="1"/>
    <col min="10" max="10" width="8.19921875" style="1364" customWidth="1"/>
    <col min="11" max="11" width="7.3984375" style="1364" customWidth="1"/>
    <col min="12" max="12" width="6.19921875" style="1364" customWidth="1"/>
    <col min="13" max="13" width="9.59765625" style="1364" customWidth="1"/>
    <col min="14" max="14" width="7.19921875" style="1364" customWidth="1"/>
    <col min="15" max="15" width="10.19921875" style="1364" customWidth="1"/>
    <col min="16" max="16" width="11.796875" style="1364" customWidth="1"/>
    <col min="17" max="17" width="0.19921875" style="1364" hidden="1" customWidth="1"/>
    <col min="18" max="26" width="11.796875" style="1364"/>
    <col min="27" max="27" width="7" style="1364" customWidth="1"/>
    <col min="28" max="28" width="11.796875" style="1364"/>
    <col min="29" max="29" width="7" style="1364" customWidth="1"/>
    <col min="30" max="30" width="10.59765625" style="1364" customWidth="1"/>
    <col min="31" max="31" width="7" style="1364" customWidth="1"/>
    <col min="32" max="32" width="11.796875" style="1364"/>
    <col min="33" max="33" width="4.59765625" style="1364" customWidth="1"/>
    <col min="34" max="34" width="11.796875" style="1364"/>
    <col min="35" max="35" width="7" style="1364" customWidth="1"/>
    <col min="36" max="16384" width="11.796875" style="1364"/>
  </cols>
  <sheetData>
    <row r="1" spans="1:17">
      <c r="A1" s="1362" t="s">
        <v>298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1363"/>
      <c r="M1" s="1363"/>
      <c r="N1" s="1363"/>
      <c r="O1" s="1363"/>
      <c r="P1" s="1363"/>
    </row>
    <row r="2" spans="1:17" ht="10.5" hidden="1" customHeight="1">
      <c r="A2" s="1363"/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1363"/>
      <c r="M2" s="1363"/>
      <c r="N2" s="1363"/>
      <c r="O2" s="1363"/>
      <c r="P2" s="1363"/>
    </row>
    <row r="3" spans="1:17">
      <c r="A3" s="1362" t="s">
        <v>674</v>
      </c>
      <c r="B3" s="1363"/>
      <c r="C3" s="1363"/>
      <c r="D3" s="1363"/>
      <c r="E3" s="1363"/>
      <c r="F3" s="1363"/>
      <c r="G3" s="1363"/>
      <c r="H3" s="1363"/>
      <c r="I3" s="1363"/>
      <c r="J3" s="1363"/>
      <c r="K3" s="1363"/>
      <c r="L3" s="1363"/>
      <c r="M3" s="1363"/>
      <c r="N3" s="1363"/>
      <c r="O3" s="1363"/>
      <c r="P3" s="1363"/>
    </row>
    <row r="4" spans="1:17">
      <c r="A4" s="1362" t="s">
        <v>675</v>
      </c>
      <c r="B4" s="1363"/>
      <c r="C4" s="1363"/>
      <c r="D4" s="1363"/>
      <c r="E4" s="1363"/>
      <c r="F4" s="1363"/>
      <c r="G4" s="1363"/>
      <c r="H4" s="1363"/>
      <c r="I4" s="1363"/>
      <c r="J4" s="1363"/>
      <c r="K4" s="1363"/>
      <c r="L4" s="1363"/>
      <c r="M4" s="1363"/>
      <c r="N4" s="1363"/>
      <c r="O4" s="1363"/>
      <c r="P4" s="1363"/>
    </row>
    <row r="5" spans="1:17" ht="9" customHeight="1">
      <c r="A5" s="1362" t="s">
        <v>676</v>
      </c>
      <c r="B5" s="1363"/>
      <c r="C5" s="1363"/>
      <c r="D5" s="1363"/>
      <c r="E5" s="1363"/>
      <c r="F5" s="1363"/>
      <c r="G5" s="1363"/>
      <c r="H5" s="1363"/>
      <c r="I5" s="1363"/>
      <c r="J5" s="1363"/>
      <c r="K5" s="1363"/>
      <c r="L5" s="1363"/>
      <c r="M5" s="1363"/>
      <c r="N5" s="1363"/>
      <c r="O5" s="1363"/>
      <c r="P5" s="1363"/>
    </row>
    <row r="6" spans="1:17" ht="3" customHeight="1">
      <c r="A6" s="1363"/>
      <c r="B6" s="1363"/>
      <c r="C6" s="1363"/>
      <c r="D6" s="1363"/>
      <c r="E6" s="1363"/>
      <c r="F6" s="1363"/>
      <c r="G6" s="1363"/>
      <c r="H6" s="1363"/>
      <c r="I6" s="1363"/>
      <c r="J6" s="1363"/>
      <c r="K6" s="1363"/>
      <c r="L6" s="1363"/>
      <c r="M6" s="1363"/>
      <c r="N6" s="1363"/>
      <c r="O6" s="1363"/>
      <c r="P6" s="1363"/>
    </row>
    <row r="7" spans="1:17" ht="10.5" hidden="1" customHeight="1">
      <c r="A7" s="1363"/>
      <c r="B7" s="1363"/>
      <c r="C7" s="1363"/>
      <c r="D7" s="1363"/>
      <c r="E7" s="1363"/>
      <c r="F7" s="1363"/>
      <c r="G7" s="1363"/>
      <c r="H7" s="1363"/>
      <c r="I7" s="1363"/>
      <c r="J7" s="1363"/>
      <c r="K7" s="1363"/>
      <c r="L7" s="1363"/>
      <c r="M7" s="1363"/>
      <c r="N7" s="1363"/>
      <c r="O7" s="1363"/>
      <c r="P7" s="1363"/>
    </row>
    <row r="8" spans="1:17" ht="10.5" hidden="1" customHeight="1">
      <c r="A8" s="1363"/>
      <c r="B8" s="1363"/>
      <c r="C8" s="1363"/>
      <c r="D8" s="1363"/>
      <c r="E8" s="1363"/>
      <c r="F8" s="1363"/>
      <c r="G8" s="1363"/>
      <c r="H8" s="1363"/>
      <c r="I8" s="1363"/>
      <c r="J8" s="1363"/>
      <c r="K8" s="1363"/>
      <c r="L8" s="1363"/>
      <c r="M8" s="1363"/>
      <c r="N8" s="1363"/>
      <c r="O8" s="1363"/>
      <c r="P8" s="1363"/>
    </row>
    <row r="9" spans="1:17">
      <c r="A9" s="1365"/>
      <c r="B9" s="1366"/>
      <c r="C9" s="1367"/>
      <c r="D9" s="1366"/>
      <c r="E9" s="1368" t="s">
        <v>677</v>
      </c>
      <c r="F9" s="1369"/>
      <c r="G9" s="1370"/>
      <c r="H9" s="1369"/>
      <c r="I9" s="1368" t="s">
        <v>678</v>
      </c>
      <c r="J9" s="1367" t="s">
        <v>792</v>
      </c>
      <c r="K9" s="1367"/>
      <c r="L9" s="1367"/>
      <c r="M9" s="1367"/>
      <c r="N9" s="1366"/>
      <c r="O9" s="1368" t="s">
        <v>679</v>
      </c>
      <c r="P9" s="2864"/>
      <c r="Q9" s="1371"/>
    </row>
    <row r="10" spans="1:17">
      <c r="A10" s="1372"/>
      <c r="B10" s="1373"/>
      <c r="C10" s="1374"/>
      <c r="D10" s="1375"/>
      <c r="E10" s="1375"/>
      <c r="F10" s="1376"/>
      <c r="G10" s="1375"/>
      <c r="H10" s="1377"/>
      <c r="I10" s="1378"/>
      <c r="J10" s="1379"/>
      <c r="K10" s="1379"/>
      <c r="L10" s="1379"/>
      <c r="M10" s="1380" t="s">
        <v>680</v>
      </c>
      <c r="N10" s="1379"/>
      <c r="O10" s="1381" t="s">
        <v>681</v>
      </c>
      <c r="P10" s="2865"/>
      <c r="Q10" s="1382"/>
    </row>
    <row r="11" spans="1:17">
      <c r="A11" s="1372"/>
      <c r="B11" s="1383" t="s">
        <v>682</v>
      </c>
      <c r="C11" s="1384" t="s">
        <v>492</v>
      </c>
      <c r="D11" s="1373"/>
      <c r="E11" s="1385" t="s">
        <v>683</v>
      </c>
      <c r="F11" s="1376"/>
      <c r="G11" s="1385" t="s">
        <v>215</v>
      </c>
      <c r="H11" s="1386" t="s">
        <v>684</v>
      </c>
      <c r="I11" s="1376"/>
      <c r="J11" s="1385" t="s">
        <v>215</v>
      </c>
      <c r="K11" s="1385" t="s">
        <v>685</v>
      </c>
      <c r="L11" s="1385" t="s">
        <v>215</v>
      </c>
      <c r="M11" s="1385" t="s">
        <v>686</v>
      </c>
      <c r="N11" s="1385" t="s">
        <v>687</v>
      </c>
      <c r="O11" s="1387" t="s">
        <v>688</v>
      </c>
      <c r="P11" s="2866"/>
      <c r="Q11" s="1389"/>
    </row>
    <row r="12" spans="1:17">
      <c r="A12" s="1390"/>
      <c r="B12" s="1391"/>
      <c r="C12" s="1392" t="s">
        <v>498</v>
      </c>
      <c r="D12" s="1391"/>
      <c r="E12" s="1393" t="s">
        <v>689</v>
      </c>
      <c r="F12" s="1388"/>
      <c r="G12" s="1393" t="s">
        <v>690</v>
      </c>
      <c r="H12" s="1394" t="s">
        <v>689</v>
      </c>
      <c r="I12" s="1388"/>
      <c r="J12" s="1393" t="s">
        <v>691</v>
      </c>
      <c r="K12" s="1393" t="s">
        <v>692</v>
      </c>
      <c r="L12" s="1393" t="s">
        <v>693</v>
      </c>
      <c r="M12" s="1393" t="s">
        <v>694</v>
      </c>
      <c r="N12" s="1395" t="s">
        <v>695</v>
      </c>
      <c r="O12" s="1393" t="s">
        <v>696</v>
      </c>
      <c r="P12" s="1393" t="s">
        <v>697</v>
      </c>
      <c r="Q12" s="1389"/>
    </row>
    <row r="13" spans="1:17" ht="2.1" customHeight="1">
      <c r="A13" s="1372"/>
      <c r="B13" s="1396"/>
      <c r="C13" s="1363"/>
      <c r="D13" s="1396"/>
      <c r="E13" s="1396"/>
      <c r="F13" s="1363"/>
      <c r="G13" s="1396"/>
      <c r="H13" s="1397"/>
      <c r="I13" s="1363"/>
      <c r="J13" s="1396"/>
      <c r="K13" s="1396"/>
      <c r="L13" s="1396"/>
      <c r="M13" s="1396"/>
      <c r="N13" s="1396"/>
      <c r="O13" s="1396"/>
      <c r="P13" s="1396"/>
      <c r="Q13" s="1398"/>
    </row>
    <row r="14" spans="1:17">
      <c r="A14" s="1399"/>
      <c r="B14" s="1400" t="s">
        <v>500</v>
      </c>
      <c r="C14" s="1401">
        <f>SUM(C16+C36+C70)</f>
        <v>21173</v>
      </c>
      <c r="D14" s="1402"/>
      <c r="E14" s="1403">
        <f>SUM(E16+E36+E70)</f>
        <v>8650</v>
      </c>
      <c r="F14" s="1404"/>
      <c r="G14" s="1405">
        <f>(E14/M14)*100</f>
        <v>46.985334057577404</v>
      </c>
      <c r="H14" s="1406">
        <f>SUM(H16+H36+H70)</f>
        <v>9180</v>
      </c>
      <c r="I14" s="1404"/>
      <c r="J14" s="1405">
        <f>(H14/M14)*100</f>
        <v>49.86420423682781</v>
      </c>
      <c r="K14" s="1403">
        <f>SUM(K36)</f>
        <v>953</v>
      </c>
      <c r="L14" s="1405">
        <f>(K14/M14)*100</f>
        <v>5.1765344921238459</v>
      </c>
      <c r="M14" s="1403">
        <f>SUM(M16+M36+M70)</f>
        <v>18410</v>
      </c>
      <c r="N14" s="1405">
        <f>(M14/C14)*100</f>
        <v>86.950361309214557</v>
      </c>
      <c r="O14" s="1403">
        <f>SUM(O16+O36+O70)</f>
        <v>2338</v>
      </c>
      <c r="P14" s="1405">
        <f>(O14/C14)*100</f>
        <v>11.042365276531431</v>
      </c>
      <c r="Q14" s="1398"/>
    </row>
    <row r="15" spans="1:17" ht="0.95" customHeight="1">
      <c r="A15" s="1399"/>
      <c r="B15" s="1396"/>
      <c r="C15" s="1363"/>
      <c r="D15" s="1396"/>
      <c r="E15" s="1396"/>
      <c r="F15" s="1363"/>
      <c r="G15" s="1396"/>
      <c r="H15" s="1397"/>
      <c r="I15" s="1363"/>
      <c r="J15" s="1396"/>
      <c r="K15" s="1396"/>
      <c r="L15" s="1396"/>
      <c r="M15" s="1396"/>
      <c r="N15" s="1396"/>
      <c r="O15" s="1396"/>
      <c r="P15" s="1396"/>
      <c r="Q15" s="1398"/>
    </row>
    <row r="16" spans="1:17">
      <c r="A16" s="1407" t="s">
        <v>379</v>
      </c>
      <c r="B16" s="1400" t="s">
        <v>389</v>
      </c>
      <c r="C16" s="1401">
        <f>SUM(C18+C21+C26)</f>
        <v>181</v>
      </c>
      <c r="D16" s="1402"/>
      <c r="E16" s="1403">
        <f>SUM(E18+E21+E26)</f>
        <v>177</v>
      </c>
      <c r="F16" s="1404"/>
      <c r="G16" s="1405"/>
      <c r="H16" s="1408"/>
      <c r="I16" s="1404"/>
      <c r="J16" s="1405"/>
      <c r="K16" s="1402"/>
      <c r="L16" s="1402"/>
      <c r="M16" s="1403">
        <f>SUM(M21+M26)</f>
        <v>164</v>
      </c>
      <c r="N16" s="1405">
        <f>(M16/C16)*100</f>
        <v>90.607734806629836</v>
      </c>
      <c r="O16" s="1403">
        <f>SUM(O21:O25)</f>
        <v>4</v>
      </c>
      <c r="P16" s="1405">
        <f>(O16/C16)*100</f>
        <v>2.2099447513812152</v>
      </c>
      <c r="Q16" s="1409"/>
    </row>
    <row r="17" spans="1:17" ht="0.95" customHeight="1">
      <c r="A17" s="1399"/>
      <c r="B17" s="1396"/>
      <c r="C17" s="1363"/>
      <c r="D17" s="1396"/>
      <c r="E17" s="1396"/>
      <c r="F17" s="1363"/>
      <c r="G17" s="1396"/>
      <c r="H17" s="1397"/>
      <c r="I17" s="1363"/>
      <c r="J17" s="1396"/>
      <c r="K17" s="1396"/>
      <c r="L17" s="1396"/>
      <c r="M17" s="1396"/>
      <c r="N17" s="1396"/>
      <c r="O17" s="1396"/>
      <c r="P17" s="1396"/>
      <c r="Q17" s="1398"/>
    </row>
    <row r="18" spans="1:17" ht="9" customHeight="1">
      <c r="A18" s="1410"/>
      <c r="B18" s="1400" t="s">
        <v>635</v>
      </c>
      <c r="C18" s="1401">
        <f>SUM(C19:C20)</f>
        <v>13</v>
      </c>
      <c r="D18" s="1402"/>
      <c r="E18" s="1403">
        <f>SUM(E19:E20)</f>
        <v>13</v>
      </c>
      <c r="F18" s="1404"/>
      <c r="G18" s="1405"/>
      <c r="H18" s="1408"/>
      <c r="I18" s="1404"/>
      <c r="J18" s="1405"/>
      <c r="K18" s="1402"/>
      <c r="L18" s="1402"/>
      <c r="M18" s="1403">
        <f>SUM(K18+H18+E18)</f>
        <v>13</v>
      </c>
      <c r="N18" s="1405">
        <f t="shared" ref="N18:N34" si="0">(M18/C18)*100</f>
        <v>100</v>
      </c>
      <c r="O18" s="1402"/>
      <c r="P18" s="1405"/>
      <c r="Q18" s="1409"/>
    </row>
    <row r="19" spans="1:17" ht="9" customHeight="1">
      <c r="A19" s="1410"/>
      <c r="B19" s="1411" t="s">
        <v>562</v>
      </c>
      <c r="C19" s="1412">
        <v>7</v>
      </c>
      <c r="D19" s="1413"/>
      <c r="E19" s="1414">
        <v>7</v>
      </c>
      <c r="F19" s="1415"/>
      <c r="G19" s="1416"/>
      <c r="H19" s="1417"/>
      <c r="I19" s="1415"/>
      <c r="J19" s="1413"/>
      <c r="K19" s="1413"/>
      <c r="L19" s="1413"/>
      <c r="M19" s="1414">
        <f>SUM(K19+H19+E19)</f>
        <v>7</v>
      </c>
      <c r="N19" s="1416">
        <f t="shared" si="0"/>
        <v>100</v>
      </c>
      <c r="O19" s="1413"/>
      <c r="P19" s="1416"/>
      <c r="Q19" s="1409"/>
    </row>
    <row r="20" spans="1:17" ht="9" customHeight="1">
      <c r="A20" s="1410"/>
      <c r="B20" s="1411" t="s">
        <v>563</v>
      </c>
      <c r="C20" s="1412">
        <v>6</v>
      </c>
      <c r="D20" s="1413"/>
      <c r="E20" s="1414">
        <v>6</v>
      </c>
      <c r="F20" s="1415"/>
      <c r="G20" s="1416"/>
      <c r="H20" s="1417"/>
      <c r="I20" s="1415"/>
      <c r="J20" s="1416"/>
      <c r="K20" s="1413"/>
      <c r="L20" s="1413"/>
      <c r="M20" s="1414">
        <f>SUM(K20+H20+E20)</f>
        <v>6</v>
      </c>
      <c r="N20" s="1416">
        <f t="shared" si="0"/>
        <v>100</v>
      </c>
      <c r="O20" s="1413"/>
      <c r="P20" s="1413"/>
      <c r="Q20" s="1409"/>
    </row>
    <row r="21" spans="1:17" ht="9" customHeight="1">
      <c r="A21" s="1410"/>
      <c r="B21" s="1400" t="s">
        <v>638</v>
      </c>
      <c r="C21" s="1401">
        <f>SUM(C22:C25)</f>
        <v>53</v>
      </c>
      <c r="D21" s="1402"/>
      <c r="E21" s="1403">
        <f>SUM(E22:E25)</f>
        <v>51</v>
      </c>
      <c r="F21" s="1404"/>
      <c r="G21" s="1405"/>
      <c r="H21" s="1402"/>
      <c r="I21" s="1404"/>
      <c r="J21" s="1405"/>
      <c r="K21" s="1402"/>
      <c r="L21" s="1402"/>
      <c r="M21" s="1403">
        <f>SUM(M22:M25)</f>
        <v>51</v>
      </c>
      <c r="N21" s="1405">
        <f t="shared" si="0"/>
        <v>96.226415094339629</v>
      </c>
      <c r="O21" s="1403">
        <f>(C21-M21)</f>
        <v>2</v>
      </c>
      <c r="P21" s="1405">
        <f>(O21/C21)*100</f>
        <v>3.7735849056603774</v>
      </c>
      <c r="Q21" s="1409"/>
    </row>
    <row r="22" spans="1:17" ht="9" customHeight="1">
      <c r="A22" s="1410"/>
      <c r="B22" s="1411" t="s">
        <v>562</v>
      </c>
      <c r="C22" s="1412">
        <v>3</v>
      </c>
      <c r="D22" s="1413"/>
      <c r="E22" s="1414">
        <v>3</v>
      </c>
      <c r="F22" s="1415"/>
      <c r="G22" s="1416"/>
      <c r="H22" s="1413"/>
      <c r="I22" s="1415"/>
      <c r="J22" s="1413"/>
      <c r="K22" s="1413"/>
      <c r="L22" s="1413"/>
      <c r="M22" s="1414">
        <f>SUM(K22+H22+E22)</f>
        <v>3</v>
      </c>
      <c r="N22" s="1416">
        <f t="shared" si="0"/>
        <v>100</v>
      </c>
      <c r="O22" s="1413"/>
      <c r="P22" s="1416"/>
      <c r="Q22" s="1409"/>
    </row>
    <row r="23" spans="1:17" ht="9" customHeight="1">
      <c r="A23" s="1410"/>
      <c r="B23" s="1411" t="s">
        <v>565</v>
      </c>
      <c r="C23" s="1412">
        <v>2</v>
      </c>
      <c r="D23" s="1413"/>
      <c r="E23" s="1414">
        <v>2</v>
      </c>
      <c r="F23" s="1415"/>
      <c r="G23" s="1416"/>
      <c r="H23" s="1413"/>
      <c r="I23" s="1415"/>
      <c r="J23" s="1413"/>
      <c r="K23" s="1413"/>
      <c r="L23" s="1413"/>
      <c r="M23" s="1414">
        <f>SUM(K23+H23+E23)</f>
        <v>2</v>
      </c>
      <c r="N23" s="1416">
        <f t="shared" si="0"/>
        <v>100</v>
      </c>
      <c r="O23" s="1413"/>
      <c r="P23" s="1416"/>
      <c r="Q23" s="1409"/>
    </row>
    <row r="24" spans="1:17" ht="9" customHeight="1">
      <c r="A24" s="1410"/>
      <c r="B24" s="1411" t="s">
        <v>698</v>
      </c>
      <c r="C24" s="1412">
        <v>39</v>
      </c>
      <c r="D24" s="1413"/>
      <c r="E24" s="1414">
        <v>39</v>
      </c>
      <c r="F24" s="1415"/>
      <c r="G24" s="1416"/>
      <c r="H24" s="1413"/>
      <c r="I24" s="1415"/>
      <c r="J24" s="1413"/>
      <c r="K24" s="1413"/>
      <c r="L24" s="1413"/>
      <c r="M24" s="1414">
        <f>SUM(K24+H24+E24)</f>
        <v>39</v>
      </c>
      <c r="N24" s="1416">
        <f t="shared" si="0"/>
        <v>100</v>
      </c>
      <c r="O24" s="1413"/>
      <c r="P24" s="1416"/>
      <c r="Q24" s="1409"/>
    </row>
    <row r="25" spans="1:17" ht="9" customHeight="1">
      <c r="A25" s="1410"/>
      <c r="B25" s="1411" t="s">
        <v>568</v>
      </c>
      <c r="C25" s="1412">
        <v>9</v>
      </c>
      <c r="D25" s="1413"/>
      <c r="E25" s="1414">
        <v>7</v>
      </c>
      <c r="F25" s="1415"/>
      <c r="G25" s="1416"/>
      <c r="H25" s="1413"/>
      <c r="I25" s="1415"/>
      <c r="J25" s="1416"/>
      <c r="K25" s="1413"/>
      <c r="L25" s="1413"/>
      <c r="M25" s="1414">
        <f>SUM(K25+H25+E25)</f>
        <v>7</v>
      </c>
      <c r="N25" s="1416">
        <f t="shared" si="0"/>
        <v>77.777777777777786</v>
      </c>
      <c r="O25" s="1414">
        <f>(C25-M25)</f>
        <v>2</v>
      </c>
      <c r="P25" s="1416">
        <f>(O25/C25)*100</f>
        <v>22.222222222222221</v>
      </c>
      <c r="Q25" s="1409"/>
    </row>
    <row r="26" spans="1:17" ht="9" customHeight="1">
      <c r="A26" s="1410"/>
      <c r="B26" s="1400" t="s">
        <v>167</v>
      </c>
      <c r="C26" s="1401">
        <f>SUM(C27:C34)</f>
        <v>115</v>
      </c>
      <c r="D26" s="1402"/>
      <c r="E26" s="1403">
        <f>SUM(E27:E34)</f>
        <v>113</v>
      </c>
      <c r="F26" s="1404"/>
      <c r="G26" s="1405"/>
      <c r="H26" s="1402"/>
      <c r="I26" s="1404"/>
      <c r="J26" s="1402"/>
      <c r="K26" s="1402"/>
      <c r="L26" s="1402"/>
      <c r="M26" s="1403">
        <f t="shared" ref="M26:M34" si="1">SUM(E26+H26+K26)</f>
        <v>113</v>
      </c>
      <c r="N26" s="1405">
        <f t="shared" si="0"/>
        <v>98.260869565217391</v>
      </c>
      <c r="O26" s="1402"/>
      <c r="P26" s="1405"/>
      <c r="Q26" s="1409"/>
    </row>
    <row r="27" spans="1:17" ht="9" customHeight="1">
      <c r="A27" s="1410"/>
      <c r="B27" s="1411" t="s">
        <v>699</v>
      </c>
      <c r="C27" s="1412">
        <v>59</v>
      </c>
      <c r="D27" s="1413"/>
      <c r="E27" s="1414">
        <v>59</v>
      </c>
      <c r="F27" s="1415"/>
      <c r="G27" s="1416"/>
      <c r="H27" s="1413"/>
      <c r="I27" s="1415"/>
      <c r="J27" s="1413"/>
      <c r="K27" s="1413"/>
      <c r="L27" s="1413"/>
      <c r="M27" s="1414">
        <f t="shared" si="1"/>
        <v>59</v>
      </c>
      <c r="N27" s="1416">
        <f t="shared" si="0"/>
        <v>100</v>
      </c>
      <c r="O27" s="1413"/>
      <c r="P27" s="1413"/>
      <c r="Q27" s="1409"/>
    </row>
    <row r="28" spans="1:17" ht="9" customHeight="1">
      <c r="A28" s="1410"/>
      <c r="B28" s="1411" t="s">
        <v>571</v>
      </c>
      <c r="C28" s="1412">
        <v>4</v>
      </c>
      <c r="D28" s="1413"/>
      <c r="E28" s="1414">
        <v>4</v>
      </c>
      <c r="F28" s="1415"/>
      <c r="G28" s="1416"/>
      <c r="H28" s="1413"/>
      <c r="I28" s="1415"/>
      <c r="J28" s="1413"/>
      <c r="K28" s="1413"/>
      <c r="L28" s="1413"/>
      <c r="M28" s="1414">
        <f t="shared" si="1"/>
        <v>4</v>
      </c>
      <c r="N28" s="1416">
        <f t="shared" si="0"/>
        <v>100</v>
      </c>
      <c r="O28" s="1413"/>
      <c r="P28" s="1413"/>
      <c r="Q28" s="1409"/>
    </row>
    <row r="29" spans="1:17" ht="9" customHeight="1">
      <c r="A29" s="1410"/>
      <c r="B29" s="1411" t="s">
        <v>573</v>
      </c>
      <c r="C29" s="1412">
        <v>6</v>
      </c>
      <c r="D29" s="1413"/>
      <c r="E29" s="1414">
        <v>4</v>
      </c>
      <c r="F29" s="1415"/>
      <c r="G29" s="1416"/>
      <c r="H29" s="1413"/>
      <c r="I29" s="1415"/>
      <c r="J29" s="1413"/>
      <c r="K29" s="1413"/>
      <c r="L29" s="1413"/>
      <c r="M29" s="1414">
        <f t="shared" si="1"/>
        <v>4</v>
      </c>
      <c r="N29" s="1416">
        <f t="shared" si="0"/>
        <v>66.666666666666657</v>
      </c>
      <c r="O29" s="1413"/>
      <c r="P29" s="1413"/>
      <c r="Q29" s="1409"/>
    </row>
    <row r="30" spans="1:17" ht="9" customHeight="1">
      <c r="A30" s="1410"/>
      <c r="B30" s="1411" t="s">
        <v>700</v>
      </c>
      <c r="C30" s="1412">
        <v>25</v>
      </c>
      <c r="D30" s="1413"/>
      <c r="E30" s="1414">
        <v>25</v>
      </c>
      <c r="F30" s="1415"/>
      <c r="G30" s="1416"/>
      <c r="H30" s="1413"/>
      <c r="I30" s="1415"/>
      <c r="J30" s="1413"/>
      <c r="K30" s="1413"/>
      <c r="L30" s="1413"/>
      <c r="M30" s="1414">
        <f t="shared" si="1"/>
        <v>25</v>
      </c>
      <c r="N30" s="1416">
        <f t="shared" si="0"/>
        <v>100</v>
      </c>
      <c r="O30" s="1413"/>
      <c r="P30" s="1413"/>
      <c r="Q30" s="1409"/>
    </row>
    <row r="31" spans="1:17" ht="9" customHeight="1">
      <c r="A31" s="1410"/>
      <c r="B31" s="1411" t="s">
        <v>701</v>
      </c>
      <c r="C31" s="1412">
        <v>4</v>
      </c>
      <c r="D31" s="1413"/>
      <c r="E31" s="1414">
        <v>4</v>
      </c>
      <c r="F31" s="1415"/>
      <c r="G31" s="1416"/>
      <c r="H31" s="1413"/>
      <c r="I31" s="1415"/>
      <c r="J31" s="1413"/>
      <c r="K31" s="1413"/>
      <c r="L31" s="1413"/>
      <c r="M31" s="1414">
        <f t="shared" si="1"/>
        <v>4</v>
      </c>
      <c r="N31" s="1416">
        <f t="shared" si="0"/>
        <v>100</v>
      </c>
      <c r="O31" s="1413"/>
      <c r="P31" s="1416"/>
      <c r="Q31" s="1409"/>
    </row>
    <row r="32" spans="1:17" ht="9" customHeight="1">
      <c r="A32" s="1410"/>
      <c r="B32" s="1411" t="s">
        <v>574</v>
      </c>
      <c r="C32" s="1412">
        <v>6</v>
      </c>
      <c r="D32" s="1413"/>
      <c r="E32" s="1414">
        <v>6</v>
      </c>
      <c r="F32" s="1415"/>
      <c r="G32" s="1416"/>
      <c r="H32" s="1413"/>
      <c r="I32" s="1415"/>
      <c r="J32" s="1413"/>
      <c r="K32" s="1413"/>
      <c r="L32" s="1413"/>
      <c r="M32" s="1414">
        <f t="shared" si="1"/>
        <v>6</v>
      </c>
      <c r="N32" s="1416">
        <f t="shared" si="0"/>
        <v>100</v>
      </c>
      <c r="O32" s="1413"/>
      <c r="P32" s="1413"/>
      <c r="Q32" s="1409"/>
    </row>
    <row r="33" spans="1:17" ht="9" customHeight="1">
      <c r="A33" s="1410"/>
      <c r="B33" s="1411" t="s">
        <v>575</v>
      </c>
      <c r="C33" s="1412">
        <v>6</v>
      </c>
      <c r="D33" s="1413"/>
      <c r="E33" s="1414">
        <v>6</v>
      </c>
      <c r="F33" s="1415"/>
      <c r="G33" s="1416"/>
      <c r="H33" s="1413"/>
      <c r="I33" s="1415"/>
      <c r="J33" s="1413"/>
      <c r="K33" s="1413"/>
      <c r="L33" s="1413"/>
      <c r="M33" s="1414">
        <f t="shared" si="1"/>
        <v>6</v>
      </c>
      <c r="N33" s="1416">
        <f t="shared" si="0"/>
        <v>100</v>
      </c>
      <c r="O33" s="1413"/>
      <c r="P33" s="1413"/>
      <c r="Q33" s="1409"/>
    </row>
    <row r="34" spans="1:17" ht="9" customHeight="1">
      <c r="A34" s="1410"/>
      <c r="B34" s="1411" t="s">
        <v>576</v>
      </c>
      <c r="C34" s="1412">
        <v>5</v>
      </c>
      <c r="D34" s="1413"/>
      <c r="E34" s="1414">
        <v>5</v>
      </c>
      <c r="F34" s="1415"/>
      <c r="G34" s="1416"/>
      <c r="H34" s="1413"/>
      <c r="I34" s="1415"/>
      <c r="J34" s="1413"/>
      <c r="K34" s="1413"/>
      <c r="L34" s="1413"/>
      <c r="M34" s="1414">
        <f t="shared" si="1"/>
        <v>5</v>
      </c>
      <c r="N34" s="1416">
        <f t="shared" si="0"/>
        <v>100</v>
      </c>
      <c r="O34" s="1413"/>
      <c r="P34" s="1413"/>
      <c r="Q34" s="1409"/>
    </row>
    <row r="35" spans="1:17" ht="10.5" hidden="1" customHeight="1">
      <c r="A35" s="1399"/>
      <c r="B35" s="1418"/>
      <c r="C35" s="1419"/>
      <c r="D35" s="1418"/>
      <c r="E35" s="1418"/>
      <c r="F35" s="1419"/>
      <c r="G35" s="1418"/>
      <c r="H35" s="1418"/>
      <c r="I35" s="1419"/>
      <c r="J35" s="1418"/>
      <c r="K35" s="1418"/>
      <c r="L35" s="1418"/>
      <c r="M35" s="1418"/>
      <c r="N35" s="1418"/>
      <c r="O35" s="1418"/>
      <c r="P35" s="1418"/>
      <c r="Q35" s="1398"/>
    </row>
    <row r="36" spans="1:17" ht="9.9499999999999993" customHeight="1">
      <c r="A36" s="1410"/>
      <c r="B36" s="1400" t="s">
        <v>435</v>
      </c>
      <c r="C36" s="1401">
        <f>SUM(C38+C39+C40+C46+C50+C51+C56+C57+C62+C63+C64+C65+C66)</f>
        <v>8145</v>
      </c>
      <c r="D36" s="1402"/>
      <c r="E36" s="1403">
        <f>SUM(E38+E39+E40+E46+E50+E51+E56+E57+E62+E63+E64+E65+E66)</f>
        <v>3541</v>
      </c>
      <c r="F36" s="1404"/>
      <c r="G36" s="1405">
        <f>(E36/M36)*100</f>
        <v>51.460543525650337</v>
      </c>
      <c r="H36" s="1403">
        <f>SUM(H38+H39+H40+H46+H50+H51+H56+H57+H62+H63+H64+H65+H66)</f>
        <v>2747</v>
      </c>
      <c r="I36" s="1404"/>
      <c r="J36" s="1405">
        <f>(H36/M36)*100</f>
        <v>39.921523034442671</v>
      </c>
      <c r="K36" s="1403">
        <f>SUM(K38+K39+K40+K46+K50+K51+K56+K57+K62+K63+K64+K65+K66)</f>
        <v>953</v>
      </c>
      <c r="L36" s="1405">
        <f>(K36/M36)*100</f>
        <v>13.849731143729111</v>
      </c>
      <c r="M36" s="1403">
        <f>SUM(M38+M39+M40+M46+M50+M51+M56+M57+M62+M63+M64+M65+M66)</f>
        <v>6881</v>
      </c>
      <c r="N36" s="1405">
        <f>(M36/C36)*100</f>
        <v>84.481276856967469</v>
      </c>
      <c r="O36" s="1403">
        <f>SUM(O38+O39+O40+O46+O50+O51+O56+O57+O62+O63+O64+O65+O66)</f>
        <v>852</v>
      </c>
      <c r="P36" s="1405">
        <f>(O36/C36)*100</f>
        <v>10.460405156537753</v>
      </c>
      <c r="Q36" s="1409"/>
    </row>
    <row r="37" spans="1:17" ht="10.5" hidden="1" customHeight="1">
      <c r="A37" s="1399"/>
      <c r="B37" s="1418"/>
      <c r="C37" s="1419"/>
      <c r="D37" s="1418"/>
      <c r="E37" s="1418"/>
      <c r="F37" s="1419"/>
      <c r="G37" s="1420"/>
      <c r="H37" s="1418"/>
      <c r="I37" s="1419"/>
      <c r="J37" s="1420"/>
      <c r="K37" s="1418"/>
      <c r="L37" s="1420"/>
      <c r="M37" s="1418"/>
      <c r="N37" s="1420"/>
      <c r="O37" s="1418"/>
      <c r="P37" s="1420"/>
      <c r="Q37" s="1398"/>
    </row>
    <row r="38" spans="1:17" ht="9" customHeight="1">
      <c r="A38" s="1410"/>
      <c r="B38" s="1411" t="s">
        <v>1308</v>
      </c>
      <c r="C38" s="1412">
        <v>141</v>
      </c>
      <c r="D38" s="1413"/>
      <c r="E38" s="1414">
        <v>65</v>
      </c>
      <c r="F38" s="1415"/>
      <c r="G38" s="1416">
        <f t="shared" ref="G38:G54" si="2">(E38/M38)*100</f>
        <v>58.035714285714292</v>
      </c>
      <c r="H38" s="1414">
        <v>39</v>
      </c>
      <c r="I38" s="1415"/>
      <c r="J38" s="1416">
        <f t="shared" ref="J38:J54" si="3">(H38/M38)*100</f>
        <v>34.821428571428569</v>
      </c>
      <c r="K38" s="1414">
        <v>8</v>
      </c>
      <c r="L38" s="1416">
        <f>(K38/M38)*100</f>
        <v>7.1428571428571423</v>
      </c>
      <c r="M38" s="1414">
        <f t="shared" ref="M38:M50" si="4">SUM(E38+H38+K38)</f>
        <v>112</v>
      </c>
      <c r="N38" s="1416">
        <f t="shared" ref="N38:N54" si="5">(M38/C38)*100</f>
        <v>79.432624113475185</v>
      </c>
      <c r="O38" s="1414">
        <f>(C38-M38)</f>
        <v>29</v>
      </c>
      <c r="P38" s="1416">
        <f t="shared" ref="P38:P49" si="6">(O38/C38)*100</f>
        <v>20.567375886524822</v>
      </c>
      <c r="Q38" s="1409"/>
    </row>
    <row r="39" spans="1:17" ht="9" customHeight="1">
      <c r="A39" s="1410"/>
      <c r="B39" s="1411" t="s">
        <v>702</v>
      </c>
      <c r="C39" s="1412">
        <v>141</v>
      </c>
      <c r="D39" s="1413"/>
      <c r="E39" s="1414">
        <v>117</v>
      </c>
      <c r="F39" s="1415"/>
      <c r="G39" s="1416">
        <f t="shared" si="2"/>
        <v>92.857142857142861</v>
      </c>
      <c r="H39" s="1414">
        <v>9</v>
      </c>
      <c r="I39" s="1415"/>
      <c r="J39" s="1416">
        <f t="shared" si="3"/>
        <v>7.1428571428571423</v>
      </c>
      <c r="K39" s="1413"/>
      <c r="L39" s="1416"/>
      <c r="M39" s="1414">
        <f t="shared" si="4"/>
        <v>126</v>
      </c>
      <c r="N39" s="1416">
        <f t="shared" si="5"/>
        <v>89.361702127659569</v>
      </c>
      <c r="O39" s="1414">
        <f>(C39-M39)</f>
        <v>15</v>
      </c>
      <c r="P39" s="1416">
        <f t="shared" si="6"/>
        <v>10.638297872340425</v>
      </c>
      <c r="Q39" s="1409"/>
    </row>
    <row r="40" spans="1:17" ht="9" customHeight="1">
      <c r="A40" s="1410"/>
      <c r="B40" s="1421" t="s">
        <v>579</v>
      </c>
      <c r="C40" s="1422">
        <f>SUM(C41:C45)</f>
        <v>671</v>
      </c>
      <c r="D40" s="1423"/>
      <c r="E40" s="1424">
        <f>SUM(E41:E45)</f>
        <v>216</v>
      </c>
      <c r="F40" s="1425"/>
      <c r="G40" s="1426">
        <f t="shared" si="2"/>
        <v>37.76223776223776</v>
      </c>
      <c r="H40" s="1424">
        <f>SUM(H41:H45)</f>
        <v>210</v>
      </c>
      <c r="I40" s="1425"/>
      <c r="J40" s="1426">
        <f t="shared" si="3"/>
        <v>36.713286713286713</v>
      </c>
      <c r="K40" s="1424">
        <f>SUM(K41:K45)</f>
        <v>146</v>
      </c>
      <c r="L40" s="1426">
        <f t="shared" ref="L40:L54" si="7">(K40/M40)*100</f>
        <v>25.524475524475527</v>
      </c>
      <c r="M40" s="1424">
        <f t="shared" si="4"/>
        <v>572</v>
      </c>
      <c r="N40" s="1426">
        <f t="shared" si="5"/>
        <v>85.245901639344254</v>
      </c>
      <c r="O40" s="1424">
        <f>SUM(O41:O45)</f>
        <v>97</v>
      </c>
      <c r="P40" s="1426">
        <f t="shared" si="6"/>
        <v>14.456035767511178</v>
      </c>
      <c r="Q40" s="1409"/>
    </row>
    <row r="41" spans="1:17" ht="9" customHeight="1">
      <c r="A41" s="1410"/>
      <c r="B41" s="1427" t="s">
        <v>703</v>
      </c>
      <c r="C41" s="1428">
        <v>48</v>
      </c>
      <c r="D41" s="1389"/>
      <c r="E41" s="1429">
        <v>10</v>
      </c>
      <c r="F41" s="1430"/>
      <c r="G41" s="1431">
        <f t="shared" si="2"/>
        <v>22.222222222222221</v>
      </c>
      <c r="H41" s="1429">
        <v>20</v>
      </c>
      <c r="I41" s="1430"/>
      <c r="J41" s="1431">
        <f t="shared" si="3"/>
        <v>44.444444444444443</v>
      </c>
      <c r="K41" s="1429">
        <v>15</v>
      </c>
      <c r="L41" s="1431">
        <f t="shared" si="7"/>
        <v>33.333333333333329</v>
      </c>
      <c r="M41" s="1429">
        <f t="shared" si="4"/>
        <v>45</v>
      </c>
      <c r="N41" s="1431">
        <f t="shared" si="5"/>
        <v>93.75</v>
      </c>
      <c r="O41" s="1429">
        <v>3</v>
      </c>
      <c r="P41" s="1431">
        <f t="shared" si="6"/>
        <v>6.25</v>
      </c>
      <c r="Q41" s="1409"/>
    </row>
    <row r="42" spans="1:17" ht="9" customHeight="1">
      <c r="A42" s="1410"/>
      <c r="B42" s="1427" t="s">
        <v>704</v>
      </c>
      <c r="C42" s="1428">
        <v>77</v>
      </c>
      <c r="D42" s="1389"/>
      <c r="E42" s="1429">
        <v>23</v>
      </c>
      <c r="F42" s="1430"/>
      <c r="G42" s="1431">
        <f t="shared" si="2"/>
        <v>47.916666666666671</v>
      </c>
      <c r="H42" s="1429">
        <v>21</v>
      </c>
      <c r="I42" s="1430"/>
      <c r="J42" s="1431">
        <f t="shared" si="3"/>
        <v>43.75</v>
      </c>
      <c r="K42" s="1429">
        <v>4</v>
      </c>
      <c r="L42" s="1431">
        <f t="shared" si="7"/>
        <v>8.3333333333333321</v>
      </c>
      <c r="M42" s="1429">
        <f t="shared" si="4"/>
        <v>48</v>
      </c>
      <c r="N42" s="1431">
        <f t="shared" si="5"/>
        <v>62.337662337662337</v>
      </c>
      <c r="O42" s="1429">
        <v>29</v>
      </c>
      <c r="P42" s="1431">
        <f t="shared" si="6"/>
        <v>37.662337662337663</v>
      </c>
      <c r="Q42" s="1409"/>
    </row>
    <row r="43" spans="1:17" ht="9" customHeight="1">
      <c r="A43" s="1410"/>
      <c r="B43" s="1427" t="s">
        <v>705</v>
      </c>
      <c r="C43" s="1428">
        <v>148</v>
      </c>
      <c r="D43" s="1389"/>
      <c r="E43" s="1429">
        <v>41</v>
      </c>
      <c r="F43" s="1430"/>
      <c r="G43" s="1431">
        <f t="shared" si="2"/>
        <v>39.805825242718448</v>
      </c>
      <c r="H43" s="1429">
        <v>36</v>
      </c>
      <c r="I43" s="1430"/>
      <c r="J43" s="1431">
        <f t="shared" si="3"/>
        <v>34.95145631067961</v>
      </c>
      <c r="K43" s="1429">
        <v>26</v>
      </c>
      <c r="L43" s="1431">
        <f t="shared" si="7"/>
        <v>25.242718446601941</v>
      </c>
      <c r="M43" s="1429">
        <f t="shared" si="4"/>
        <v>103</v>
      </c>
      <c r="N43" s="1431">
        <f t="shared" si="5"/>
        <v>69.594594594594597</v>
      </c>
      <c r="O43" s="1429">
        <v>45</v>
      </c>
      <c r="P43" s="1431">
        <f t="shared" si="6"/>
        <v>30.405405405405407</v>
      </c>
      <c r="Q43" s="1409"/>
    </row>
    <row r="44" spans="1:17" ht="9" customHeight="1">
      <c r="A44" s="1410"/>
      <c r="B44" s="1427" t="s">
        <v>706</v>
      </c>
      <c r="C44" s="1428">
        <v>298</v>
      </c>
      <c r="D44" s="1389"/>
      <c r="E44" s="1429">
        <v>116</v>
      </c>
      <c r="F44" s="1430"/>
      <c r="G44" s="1431">
        <f t="shared" si="2"/>
        <v>39.455782312925166</v>
      </c>
      <c r="H44" s="1429">
        <v>93</v>
      </c>
      <c r="I44" s="1430"/>
      <c r="J44" s="1431">
        <f t="shared" si="3"/>
        <v>31.632653061224492</v>
      </c>
      <c r="K44" s="1429">
        <v>85</v>
      </c>
      <c r="L44" s="1431">
        <f t="shared" si="7"/>
        <v>28.911564625850339</v>
      </c>
      <c r="M44" s="1429">
        <f t="shared" si="4"/>
        <v>294</v>
      </c>
      <c r="N44" s="1431">
        <f t="shared" si="5"/>
        <v>98.65771812080537</v>
      </c>
      <c r="O44" s="1429">
        <v>2</v>
      </c>
      <c r="P44" s="1431">
        <f t="shared" si="6"/>
        <v>0.67114093959731547</v>
      </c>
      <c r="Q44" s="1409"/>
    </row>
    <row r="45" spans="1:17" ht="9" customHeight="1">
      <c r="A45" s="1410"/>
      <c r="B45" s="1427" t="s">
        <v>707</v>
      </c>
      <c r="C45" s="1428">
        <v>100</v>
      </c>
      <c r="D45" s="1389"/>
      <c r="E45" s="1429">
        <v>26</v>
      </c>
      <c r="F45" s="1430"/>
      <c r="G45" s="1431">
        <f t="shared" si="2"/>
        <v>31.707317073170731</v>
      </c>
      <c r="H45" s="1429">
        <v>40</v>
      </c>
      <c r="I45" s="1430"/>
      <c r="J45" s="1431">
        <f t="shared" si="3"/>
        <v>48.780487804878049</v>
      </c>
      <c r="K45" s="1429">
        <v>16</v>
      </c>
      <c r="L45" s="1431">
        <f t="shared" si="7"/>
        <v>19.512195121951219</v>
      </c>
      <c r="M45" s="1429">
        <f t="shared" si="4"/>
        <v>82</v>
      </c>
      <c r="N45" s="1431">
        <f t="shared" si="5"/>
        <v>82</v>
      </c>
      <c r="O45" s="1429">
        <v>18</v>
      </c>
      <c r="P45" s="1431">
        <f t="shared" si="6"/>
        <v>18</v>
      </c>
      <c r="Q45" s="1409"/>
    </row>
    <row r="46" spans="1:17" ht="9" customHeight="1">
      <c r="A46" s="1410"/>
      <c r="B46" s="1421" t="s">
        <v>580</v>
      </c>
      <c r="C46" s="1422">
        <f>SUM(C47:C49)</f>
        <v>2759</v>
      </c>
      <c r="D46" s="1423"/>
      <c r="E46" s="1424">
        <f>SUM(E47:E49)</f>
        <v>848</v>
      </c>
      <c r="F46" s="1425"/>
      <c r="G46" s="1426">
        <f t="shared" si="2"/>
        <v>40.788840788840794</v>
      </c>
      <c r="H46" s="1424">
        <f>SUM(H47:H49)</f>
        <v>1045</v>
      </c>
      <c r="I46" s="1425"/>
      <c r="J46" s="1426">
        <f t="shared" si="3"/>
        <v>50.264550264550266</v>
      </c>
      <c r="K46" s="1424">
        <f>SUM(K47:K49)</f>
        <v>186</v>
      </c>
      <c r="L46" s="1426">
        <f t="shared" si="7"/>
        <v>8.9466089466089471</v>
      </c>
      <c r="M46" s="1424">
        <f t="shared" si="4"/>
        <v>2079</v>
      </c>
      <c r="N46" s="1426">
        <f t="shared" si="5"/>
        <v>75.353388909025014</v>
      </c>
      <c r="O46" s="1424">
        <f>(C46-M46)</f>
        <v>680</v>
      </c>
      <c r="P46" s="1426">
        <f t="shared" si="6"/>
        <v>24.646611090974989</v>
      </c>
      <c r="Q46" s="1409"/>
    </row>
    <row r="47" spans="1:17" ht="9" customHeight="1">
      <c r="A47" s="1410"/>
      <c r="B47" s="1427" t="s">
        <v>708</v>
      </c>
      <c r="C47" s="1428">
        <v>666</v>
      </c>
      <c r="D47" s="1389"/>
      <c r="E47" s="1429">
        <v>316</v>
      </c>
      <c r="F47" s="1430"/>
      <c r="G47" s="1431">
        <f t="shared" si="2"/>
        <v>50.56</v>
      </c>
      <c r="H47" s="1429">
        <v>249</v>
      </c>
      <c r="I47" s="1430"/>
      <c r="J47" s="1431">
        <f t="shared" si="3"/>
        <v>39.839999999999996</v>
      </c>
      <c r="K47" s="1429">
        <v>60</v>
      </c>
      <c r="L47" s="1431">
        <f t="shared" si="7"/>
        <v>9.6</v>
      </c>
      <c r="M47" s="1429">
        <f t="shared" si="4"/>
        <v>625</v>
      </c>
      <c r="N47" s="1431">
        <f t="shared" si="5"/>
        <v>93.843843843843842</v>
      </c>
      <c r="O47" s="1429">
        <v>41</v>
      </c>
      <c r="P47" s="1431">
        <f t="shared" si="6"/>
        <v>6.1561561561561557</v>
      </c>
      <c r="Q47" s="1409"/>
    </row>
    <row r="48" spans="1:17" ht="9" customHeight="1">
      <c r="A48" s="1410"/>
      <c r="B48" s="1427" t="s">
        <v>709</v>
      </c>
      <c r="C48" s="1428">
        <v>393</v>
      </c>
      <c r="D48" s="1389"/>
      <c r="E48" s="1429">
        <v>198</v>
      </c>
      <c r="F48" s="1430"/>
      <c r="G48" s="1431">
        <f t="shared" si="2"/>
        <v>58.235294117647065</v>
      </c>
      <c r="H48" s="1429">
        <v>127</v>
      </c>
      <c r="I48" s="1430"/>
      <c r="J48" s="1431">
        <f t="shared" si="3"/>
        <v>37.352941176470587</v>
      </c>
      <c r="K48" s="1429">
        <v>15</v>
      </c>
      <c r="L48" s="1431">
        <f t="shared" si="7"/>
        <v>4.4117647058823533</v>
      </c>
      <c r="M48" s="1429">
        <f t="shared" si="4"/>
        <v>340</v>
      </c>
      <c r="N48" s="1431">
        <f t="shared" si="5"/>
        <v>86.513994910941477</v>
      </c>
      <c r="O48" s="1429">
        <f>(C48-M48)</f>
        <v>53</v>
      </c>
      <c r="P48" s="1431">
        <f t="shared" si="6"/>
        <v>13.486005089058525</v>
      </c>
      <c r="Q48" s="1409"/>
    </row>
    <row r="49" spans="1:17" ht="9" customHeight="1">
      <c r="A49" s="1410"/>
      <c r="B49" s="1427" t="s">
        <v>710</v>
      </c>
      <c r="C49" s="1428">
        <v>1700</v>
      </c>
      <c r="D49" s="1389"/>
      <c r="E49" s="1429">
        <v>334</v>
      </c>
      <c r="F49" s="1430"/>
      <c r="G49" s="1431">
        <f t="shared" si="2"/>
        <v>29.982046678635548</v>
      </c>
      <c r="H49" s="1429">
        <v>669</v>
      </c>
      <c r="I49" s="1430"/>
      <c r="J49" s="1431">
        <f t="shared" si="3"/>
        <v>60.053859964093363</v>
      </c>
      <c r="K49" s="1429">
        <v>111</v>
      </c>
      <c r="L49" s="1431">
        <f t="shared" si="7"/>
        <v>9.9640933572710946</v>
      </c>
      <c r="M49" s="1429">
        <f t="shared" si="4"/>
        <v>1114</v>
      </c>
      <c r="N49" s="1431">
        <f t="shared" si="5"/>
        <v>65.529411764705884</v>
      </c>
      <c r="O49" s="1429">
        <f>(C49-M49)</f>
        <v>586</v>
      </c>
      <c r="P49" s="1431">
        <f t="shared" si="6"/>
        <v>34.470588235294116</v>
      </c>
      <c r="Q49" s="1409"/>
    </row>
    <row r="50" spans="1:17" ht="9" customHeight="1">
      <c r="A50" s="1410"/>
      <c r="B50" s="1411" t="s">
        <v>711</v>
      </c>
      <c r="C50" s="1412">
        <v>1370</v>
      </c>
      <c r="D50" s="1413"/>
      <c r="E50" s="1414">
        <v>553</v>
      </c>
      <c r="F50" s="1415"/>
      <c r="G50" s="1416">
        <f t="shared" si="2"/>
        <v>40.364963503649633</v>
      </c>
      <c r="H50" s="1414">
        <v>438</v>
      </c>
      <c r="I50" s="1415"/>
      <c r="J50" s="1416">
        <f t="shared" si="3"/>
        <v>31.970802919708031</v>
      </c>
      <c r="K50" s="1414">
        <v>379</v>
      </c>
      <c r="L50" s="1416">
        <f t="shared" si="7"/>
        <v>27.664233576642332</v>
      </c>
      <c r="M50" s="1414">
        <f t="shared" si="4"/>
        <v>1370</v>
      </c>
      <c r="N50" s="1416">
        <f t="shared" si="5"/>
        <v>100</v>
      </c>
      <c r="O50" s="1413"/>
      <c r="P50" s="1416"/>
      <c r="Q50" s="1409"/>
    </row>
    <row r="51" spans="1:17" ht="9" customHeight="1">
      <c r="A51" s="1410"/>
      <c r="B51" s="1421" t="s">
        <v>452</v>
      </c>
      <c r="C51" s="1422">
        <f>SUM(C52:C55)</f>
        <v>747</v>
      </c>
      <c r="D51" s="1423"/>
      <c r="E51" s="1424">
        <f>SUM(E52:E55)</f>
        <v>284</v>
      </c>
      <c r="F51" s="1425"/>
      <c r="G51" s="1426">
        <f t="shared" si="2"/>
        <v>43.358778625954194</v>
      </c>
      <c r="H51" s="1424">
        <f>SUM(H52:H55)</f>
        <v>287</v>
      </c>
      <c r="I51" s="1425"/>
      <c r="J51" s="1426">
        <f t="shared" si="3"/>
        <v>43.81679389312977</v>
      </c>
      <c r="K51" s="1424">
        <f>SUM(K52:K55)</f>
        <v>132</v>
      </c>
      <c r="L51" s="1426">
        <f t="shared" si="7"/>
        <v>20.152671755725191</v>
      </c>
      <c r="M51" s="1424">
        <f>SUM(M52:M55)</f>
        <v>655</v>
      </c>
      <c r="N51" s="1426">
        <f t="shared" si="5"/>
        <v>87.684069611780458</v>
      </c>
      <c r="O51" s="1424">
        <f>SUM(O52:O55)</f>
        <v>10</v>
      </c>
      <c r="P51" s="1426">
        <f>(O51/C51)*100</f>
        <v>1.3386880856760375</v>
      </c>
      <c r="Q51" s="1409"/>
    </row>
    <row r="52" spans="1:17" ht="9" customHeight="1">
      <c r="A52" s="1410"/>
      <c r="B52" s="1427" t="s">
        <v>1324</v>
      </c>
      <c r="C52" s="1428">
        <v>294</v>
      </c>
      <c r="D52" s="1389"/>
      <c r="E52" s="1429">
        <v>90</v>
      </c>
      <c r="F52" s="1430"/>
      <c r="G52" s="1431">
        <f t="shared" si="2"/>
        <v>31.690140845070424</v>
      </c>
      <c r="H52" s="1429">
        <v>140</v>
      </c>
      <c r="I52" s="1430"/>
      <c r="J52" s="1431">
        <f t="shared" si="3"/>
        <v>49.295774647887328</v>
      </c>
      <c r="K52" s="1429">
        <v>54</v>
      </c>
      <c r="L52" s="1431">
        <f t="shared" si="7"/>
        <v>19.014084507042252</v>
      </c>
      <c r="M52" s="1429">
        <f>SUM(E52+H52+K52)</f>
        <v>284</v>
      </c>
      <c r="N52" s="1431">
        <f t="shared" si="5"/>
        <v>96.598639455782305</v>
      </c>
      <c r="O52" s="1429">
        <f>(C52-M52)</f>
        <v>10</v>
      </c>
      <c r="P52" s="1431">
        <f>(O52/C52)*100</f>
        <v>3.4013605442176873</v>
      </c>
      <c r="Q52" s="1432"/>
    </row>
    <row r="53" spans="1:17" ht="9" customHeight="1">
      <c r="A53" s="1410"/>
      <c r="B53" s="1427" t="s">
        <v>656</v>
      </c>
      <c r="C53" s="1428">
        <v>102</v>
      </c>
      <c r="D53" s="1389"/>
      <c r="E53" s="1429">
        <v>80</v>
      </c>
      <c r="F53" s="1430"/>
      <c r="G53" s="1431">
        <f t="shared" si="2"/>
        <v>78.431372549019613</v>
      </c>
      <c r="H53" s="1429">
        <v>15</v>
      </c>
      <c r="I53" s="1430"/>
      <c r="J53" s="1431">
        <f t="shared" si="3"/>
        <v>14.705882352941178</v>
      </c>
      <c r="K53" s="1429">
        <v>7</v>
      </c>
      <c r="L53" s="1431">
        <f t="shared" si="7"/>
        <v>6.8627450980392162</v>
      </c>
      <c r="M53" s="1429">
        <f>SUM(E53+H53+K53)</f>
        <v>102</v>
      </c>
      <c r="N53" s="1431">
        <f t="shared" si="5"/>
        <v>100</v>
      </c>
      <c r="O53" s="1389"/>
      <c r="P53" s="1431"/>
      <c r="Q53" s="1432"/>
    </row>
    <row r="54" spans="1:17" ht="9" customHeight="1">
      <c r="A54" s="1410"/>
      <c r="B54" s="1427" t="s">
        <v>657</v>
      </c>
      <c r="C54" s="1428">
        <v>269</v>
      </c>
      <c r="D54" s="1389"/>
      <c r="E54" s="1429">
        <v>70</v>
      </c>
      <c r="F54" s="1430"/>
      <c r="G54" s="1431">
        <f t="shared" si="2"/>
        <v>26.022304832713754</v>
      </c>
      <c r="H54" s="1429">
        <v>132</v>
      </c>
      <c r="I54" s="1430"/>
      <c r="J54" s="1431">
        <f t="shared" si="3"/>
        <v>49.070631970260223</v>
      </c>
      <c r="K54" s="1429">
        <v>67</v>
      </c>
      <c r="L54" s="1431">
        <f t="shared" si="7"/>
        <v>24.907063197026023</v>
      </c>
      <c r="M54" s="1429">
        <f>SUM(E54+H54+K54)</f>
        <v>269</v>
      </c>
      <c r="N54" s="1431">
        <f t="shared" si="5"/>
        <v>100</v>
      </c>
      <c r="O54" s="1389"/>
      <c r="P54" s="1431">
        <f>(O54/C54)*100</f>
        <v>0</v>
      </c>
      <c r="Q54" s="1432"/>
    </row>
    <row r="55" spans="1:17" ht="9" customHeight="1">
      <c r="A55" s="1410"/>
      <c r="B55" s="1427" t="s">
        <v>712</v>
      </c>
      <c r="C55" s="1428">
        <v>82</v>
      </c>
      <c r="D55" s="1389"/>
      <c r="E55" s="1429">
        <v>44</v>
      </c>
      <c r="F55" s="1430"/>
      <c r="G55" s="1431"/>
      <c r="H55" s="1389"/>
      <c r="I55" s="1430"/>
      <c r="J55" s="1431"/>
      <c r="K55" s="1429">
        <v>4</v>
      </c>
      <c r="L55" s="1431"/>
      <c r="M55" s="1389"/>
      <c r="N55" s="1431"/>
      <c r="O55" s="1389"/>
      <c r="P55" s="1389"/>
      <c r="Q55" s="1432"/>
    </row>
    <row r="56" spans="1:17" ht="9" customHeight="1">
      <c r="A56" s="1410"/>
      <c r="B56" s="1411" t="s">
        <v>659</v>
      </c>
      <c r="C56" s="1412">
        <v>306</v>
      </c>
      <c r="D56" s="1413"/>
      <c r="E56" s="1414">
        <v>212</v>
      </c>
      <c r="F56" s="1415"/>
      <c r="G56" s="1416"/>
      <c r="H56" s="1414">
        <v>51</v>
      </c>
      <c r="I56" s="1415"/>
      <c r="J56" s="1416"/>
      <c r="K56" s="1414">
        <v>43</v>
      </c>
      <c r="L56" s="1416"/>
      <c r="M56" s="1413"/>
      <c r="N56" s="1416"/>
      <c r="O56" s="1413"/>
      <c r="P56" s="1416"/>
      <c r="Q56" s="1409"/>
    </row>
    <row r="57" spans="1:17" ht="9" customHeight="1">
      <c r="A57" s="1410"/>
      <c r="B57" s="1421" t="s">
        <v>585</v>
      </c>
      <c r="C57" s="1422">
        <f>SUM(C58:C61)</f>
        <v>97</v>
      </c>
      <c r="D57" s="1423"/>
      <c r="E57" s="1424">
        <f>SUM(E58:E61)</f>
        <v>61</v>
      </c>
      <c r="F57" s="1425"/>
      <c r="G57" s="1426">
        <f>(E57/M57)*100</f>
        <v>81.333333333333329</v>
      </c>
      <c r="H57" s="1424">
        <f>SUM(H58:H60)</f>
        <v>20</v>
      </c>
      <c r="I57" s="1425"/>
      <c r="J57" s="1426">
        <f>(H57/M57)*100</f>
        <v>26.666666666666668</v>
      </c>
      <c r="K57" s="1423"/>
      <c r="L57" s="1426"/>
      <c r="M57" s="1424">
        <f>SUM(M58:M60)</f>
        <v>75</v>
      </c>
      <c r="N57" s="1426">
        <f t="shared" ref="N57:N66" si="8">(M57/C57)*100</f>
        <v>77.319587628865989</v>
      </c>
      <c r="O57" s="1423"/>
      <c r="P57" s="1426"/>
      <c r="Q57" s="1409"/>
    </row>
    <row r="58" spans="1:17" ht="9" customHeight="1">
      <c r="A58" s="1410"/>
      <c r="B58" s="1427" t="s">
        <v>1324</v>
      </c>
      <c r="C58" s="1428">
        <v>52</v>
      </c>
      <c r="D58" s="1389"/>
      <c r="E58" s="1429">
        <v>36</v>
      </c>
      <c r="F58" s="1430"/>
      <c r="G58" s="1389"/>
      <c r="H58" s="1429">
        <v>16</v>
      </c>
      <c r="I58" s="1430"/>
      <c r="J58" s="1431">
        <f>(H58/M58)*100</f>
        <v>30.76923076923077</v>
      </c>
      <c r="K58" s="1389"/>
      <c r="L58" s="1431"/>
      <c r="M58" s="1429">
        <f t="shared" ref="M58:M66" si="9">SUM(E58+H58+K58)</f>
        <v>52</v>
      </c>
      <c r="N58" s="1431">
        <f t="shared" si="8"/>
        <v>100</v>
      </c>
      <c r="O58" s="1389"/>
      <c r="P58" s="1389"/>
      <c r="Q58" s="1409"/>
    </row>
    <row r="59" spans="1:17" ht="9" customHeight="1">
      <c r="A59" s="1410"/>
      <c r="B59" s="1427" t="s">
        <v>1325</v>
      </c>
      <c r="C59" s="1428">
        <v>10</v>
      </c>
      <c r="D59" s="1389"/>
      <c r="E59" s="1429">
        <v>7</v>
      </c>
      <c r="F59" s="1430"/>
      <c r="G59" s="1389"/>
      <c r="H59" s="1429">
        <v>2</v>
      </c>
      <c r="I59" s="1430"/>
      <c r="J59" s="1389"/>
      <c r="K59" s="1429">
        <v>1</v>
      </c>
      <c r="L59" s="1431"/>
      <c r="M59" s="1429">
        <f t="shared" si="9"/>
        <v>10</v>
      </c>
      <c r="N59" s="1431">
        <f t="shared" si="8"/>
        <v>100</v>
      </c>
      <c r="O59" s="1389"/>
      <c r="P59" s="1389"/>
      <c r="Q59" s="1409"/>
    </row>
    <row r="60" spans="1:17" ht="9" customHeight="1">
      <c r="A60" s="1410"/>
      <c r="B60" s="1427" t="s">
        <v>1326</v>
      </c>
      <c r="C60" s="1428">
        <v>13</v>
      </c>
      <c r="D60" s="1389"/>
      <c r="E60" s="1429">
        <v>8</v>
      </c>
      <c r="F60" s="1430"/>
      <c r="G60" s="1389"/>
      <c r="H60" s="1429">
        <v>2</v>
      </c>
      <c r="I60" s="1430"/>
      <c r="J60" s="1389"/>
      <c r="K60" s="1429">
        <v>3</v>
      </c>
      <c r="L60" s="1431"/>
      <c r="M60" s="1429">
        <f t="shared" si="9"/>
        <v>13</v>
      </c>
      <c r="N60" s="1431">
        <f t="shared" si="8"/>
        <v>100</v>
      </c>
      <c r="O60" s="1389"/>
      <c r="P60" s="1389"/>
      <c r="Q60" s="1409"/>
    </row>
    <row r="61" spans="1:17" ht="9" customHeight="1">
      <c r="A61" s="1410"/>
      <c r="B61" s="1427" t="s">
        <v>1327</v>
      </c>
      <c r="C61" s="1428">
        <v>22</v>
      </c>
      <c r="D61" s="1389"/>
      <c r="E61" s="1429">
        <v>10</v>
      </c>
      <c r="F61" s="1430"/>
      <c r="G61" s="1389"/>
      <c r="H61" s="1429">
        <v>8</v>
      </c>
      <c r="I61" s="1430"/>
      <c r="J61" s="1389"/>
      <c r="K61" s="1429">
        <v>4</v>
      </c>
      <c r="L61" s="1431"/>
      <c r="M61" s="1429">
        <f t="shared" si="9"/>
        <v>22</v>
      </c>
      <c r="N61" s="1431">
        <f t="shared" si="8"/>
        <v>100</v>
      </c>
      <c r="O61" s="1389"/>
      <c r="P61" s="1389"/>
      <c r="Q61" s="1409"/>
    </row>
    <row r="62" spans="1:17" ht="9" customHeight="1">
      <c r="A62" s="1410"/>
      <c r="B62" s="1411" t="s">
        <v>586</v>
      </c>
      <c r="C62" s="1412">
        <v>128</v>
      </c>
      <c r="D62" s="1413"/>
      <c r="E62" s="1414">
        <v>94</v>
      </c>
      <c r="F62" s="1415"/>
      <c r="G62" s="1416"/>
      <c r="H62" s="1414">
        <v>19</v>
      </c>
      <c r="I62" s="1415"/>
      <c r="J62" s="1413"/>
      <c r="K62" s="1414">
        <v>2</v>
      </c>
      <c r="L62" s="1416"/>
      <c r="M62" s="1414">
        <f t="shared" si="9"/>
        <v>115</v>
      </c>
      <c r="N62" s="1416">
        <f t="shared" si="8"/>
        <v>89.84375</v>
      </c>
      <c r="O62" s="1414">
        <v>13</v>
      </c>
      <c r="P62" s="1416">
        <f>(O62/C62)*100</f>
        <v>10.15625</v>
      </c>
      <c r="Q62" s="1409"/>
    </row>
    <row r="63" spans="1:17" ht="9" customHeight="1">
      <c r="A63" s="1410"/>
      <c r="B63" s="1411" t="s">
        <v>587</v>
      </c>
      <c r="C63" s="1412">
        <v>703</v>
      </c>
      <c r="D63" s="1413"/>
      <c r="E63" s="1414">
        <v>577</v>
      </c>
      <c r="F63" s="1415"/>
      <c r="G63" s="1416">
        <f>(E63/M63)*100</f>
        <v>82.076813655761029</v>
      </c>
      <c r="H63" s="1414">
        <v>126</v>
      </c>
      <c r="I63" s="1415"/>
      <c r="J63" s="1416">
        <f>(H63/M63)*100</f>
        <v>17.923186344238974</v>
      </c>
      <c r="K63" s="1413"/>
      <c r="L63" s="1416"/>
      <c r="M63" s="1414">
        <f t="shared" si="9"/>
        <v>703</v>
      </c>
      <c r="N63" s="1416">
        <f t="shared" si="8"/>
        <v>100</v>
      </c>
      <c r="O63" s="1413"/>
      <c r="P63" s="1416"/>
      <c r="Q63" s="1409"/>
    </row>
    <row r="64" spans="1:17" ht="9" customHeight="1">
      <c r="A64" s="1410"/>
      <c r="B64" s="1411" t="s">
        <v>588</v>
      </c>
      <c r="C64" s="1412">
        <v>219</v>
      </c>
      <c r="D64" s="1413"/>
      <c r="E64" s="1414">
        <v>111</v>
      </c>
      <c r="F64" s="1415"/>
      <c r="G64" s="1416">
        <f>(E64/M64)*100</f>
        <v>52.606635071090047</v>
      </c>
      <c r="H64" s="1414">
        <v>87</v>
      </c>
      <c r="I64" s="1415"/>
      <c r="J64" s="1416">
        <f>(H64/M64)*100</f>
        <v>41.232227488151658</v>
      </c>
      <c r="K64" s="1414">
        <v>13</v>
      </c>
      <c r="L64" s="1416">
        <f>(K64/M64)*100</f>
        <v>6.1611374407582939</v>
      </c>
      <c r="M64" s="1414">
        <f t="shared" si="9"/>
        <v>211</v>
      </c>
      <c r="N64" s="1416">
        <f t="shared" si="8"/>
        <v>96.347031963470315</v>
      </c>
      <c r="O64" s="1414">
        <f>(C64-M64)</f>
        <v>8</v>
      </c>
      <c r="P64" s="1416">
        <f>(O64/C64)*100</f>
        <v>3.6529680365296802</v>
      </c>
      <c r="Q64" s="1409"/>
    </row>
    <row r="65" spans="1:17" ht="9" customHeight="1">
      <c r="A65" s="1410"/>
      <c r="B65" s="1411" t="s">
        <v>589</v>
      </c>
      <c r="C65" s="1412">
        <v>318</v>
      </c>
      <c r="D65" s="1413"/>
      <c r="E65" s="1414">
        <v>161</v>
      </c>
      <c r="F65" s="1415"/>
      <c r="G65" s="1416">
        <f>(E65/M65)*100</f>
        <v>50.628930817610062</v>
      </c>
      <c r="H65" s="1414">
        <v>143</v>
      </c>
      <c r="I65" s="1415"/>
      <c r="J65" s="1416">
        <f>(H65/M65)*100</f>
        <v>44.968553459119498</v>
      </c>
      <c r="K65" s="1414">
        <v>14</v>
      </c>
      <c r="L65" s="1416">
        <f>(K65/M65)*100</f>
        <v>4.4025157232704402</v>
      </c>
      <c r="M65" s="1414">
        <f t="shared" si="9"/>
        <v>318</v>
      </c>
      <c r="N65" s="1416">
        <f t="shared" si="8"/>
        <v>100</v>
      </c>
      <c r="O65" s="1413"/>
      <c r="P65" s="1416"/>
      <c r="Q65" s="1409"/>
    </row>
    <row r="66" spans="1:17" ht="9" customHeight="1">
      <c r="A66" s="1410"/>
      <c r="B66" s="1411" t="s">
        <v>590</v>
      </c>
      <c r="C66" s="1412">
        <v>545</v>
      </c>
      <c r="D66" s="1413"/>
      <c r="E66" s="1414">
        <v>242</v>
      </c>
      <c r="F66" s="1415"/>
      <c r="G66" s="1416">
        <f>(E66/M66)*100</f>
        <v>44.403669724770644</v>
      </c>
      <c r="H66" s="1414">
        <v>273</v>
      </c>
      <c r="I66" s="1415"/>
      <c r="J66" s="1416">
        <f>(H66/M66)*100</f>
        <v>50.091743119266056</v>
      </c>
      <c r="K66" s="1414">
        <v>30</v>
      </c>
      <c r="L66" s="1416">
        <f>(K66/M66)*100</f>
        <v>5.5045871559633035</v>
      </c>
      <c r="M66" s="1414">
        <f t="shared" si="9"/>
        <v>545</v>
      </c>
      <c r="N66" s="1416">
        <f t="shared" si="8"/>
        <v>100</v>
      </c>
      <c r="O66" s="1413"/>
      <c r="P66" s="1416"/>
      <c r="Q66" s="1409"/>
    </row>
    <row r="67" spans="1:17" ht="12" customHeight="1">
      <c r="A67" s="1433" t="s">
        <v>1470</v>
      </c>
      <c r="B67" s="1363"/>
      <c r="C67" s="1363"/>
      <c r="D67" s="1363"/>
      <c r="E67" s="1363"/>
      <c r="F67" s="1363"/>
      <c r="G67" s="1363"/>
      <c r="H67" s="1363"/>
      <c r="I67" s="1363"/>
      <c r="J67" s="1363"/>
      <c r="K67" s="1363"/>
      <c r="L67" s="1363"/>
      <c r="M67" s="1363"/>
      <c r="N67" s="1363"/>
      <c r="O67" s="1362" t="s">
        <v>366</v>
      </c>
      <c r="P67" s="1362"/>
    </row>
    <row r="69" spans="1:17">
      <c r="G69" s="1434"/>
      <c r="J69" s="1434"/>
      <c r="L69" s="1434"/>
      <c r="N69" s="1434"/>
      <c r="P69" s="1434"/>
    </row>
    <row r="70" spans="1:17">
      <c r="B70" s="1433" t="s">
        <v>470</v>
      </c>
      <c r="C70" s="1435">
        <v>12847</v>
      </c>
      <c r="E70" s="1435">
        <v>4932</v>
      </c>
      <c r="G70" s="1434">
        <v>43.4</v>
      </c>
      <c r="H70" s="1435">
        <v>6433</v>
      </c>
      <c r="J70" s="1434">
        <v>56.6</v>
      </c>
      <c r="K70" s="1435">
        <v>11365</v>
      </c>
      <c r="L70" s="1434">
        <v>88.5</v>
      </c>
      <c r="M70" s="1435">
        <v>11365</v>
      </c>
      <c r="N70" s="1434">
        <f>(M70/C70)*100</f>
        <v>88.46423289483927</v>
      </c>
      <c r="O70" s="1435">
        <v>1482</v>
      </c>
      <c r="P70" s="1434">
        <f>(O70/C70)*100</f>
        <v>11.535767105160739</v>
      </c>
    </row>
    <row r="71" spans="1:17">
      <c r="G71" s="1434"/>
      <c r="J71" s="1434"/>
      <c r="L71" s="1434"/>
      <c r="N71" s="1434"/>
      <c r="P71" s="1434"/>
    </row>
    <row r="72" spans="1:17">
      <c r="B72" s="1433" t="s">
        <v>471</v>
      </c>
      <c r="C72" s="1435">
        <v>3330</v>
      </c>
      <c r="E72" s="1435">
        <v>665</v>
      </c>
      <c r="G72" s="1434">
        <f t="shared" ref="G72:G82" si="10">(E72/M72)*100</f>
        <v>28.285835814546999</v>
      </c>
      <c r="H72" s="1435">
        <v>1686</v>
      </c>
      <c r="J72" s="1434">
        <f t="shared" ref="J72:J82" si="11">(H72/M72)*100</f>
        <v>71.714164185453001</v>
      </c>
      <c r="L72" s="1434"/>
      <c r="M72" s="1435">
        <f t="shared" ref="M72:M82" si="12">SUM(E72+H72+K72)</f>
        <v>2351</v>
      </c>
      <c r="N72" s="1434">
        <f t="shared" ref="N72:N81" si="13">(M72/C72)*100</f>
        <v>70.6006006006006</v>
      </c>
      <c r="O72" s="1435">
        <f t="shared" ref="O72:O81" si="14">(C72-M72)</f>
        <v>979</v>
      </c>
      <c r="P72" s="1434">
        <f t="shared" ref="P72:P81" si="15">(O72/C72)*100</f>
        <v>29.3993993993994</v>
      </c>
    </row>
    <row r="73" spans="1:17">
      <c r="B73" s="1433" t="s">
        <v>472</v>
      </c>
      <c r="C73" s="1435">
        <v>708</v>
      </c>
      <c r="E73" s="1435">
        <v>253</v>
      </c>
      <c r="G73" s="1434">
        <f t="shared" si="10"/>
        <v>63.092269326683294</v>
      </c>
      <c r="H73" s="1435">
        <v>148</v>
      </c>
      <c r="J73" s="1434">
        <f t="shared" si="11"/>
        <v>36.907730673316706</v>
      </c>
      <c r="L73" s="1434"/>
      <c r="M73" s="1435">
        <f t="shared" si="12"/>
        <v>401</v>
      </c>
      <c r="N73" s="1434">
        <f t="shared" si="13"/>
        <v>56.638418079096041</v>
      </c>
      <c r="O73" s="1435">
        <f t="shared" si="14"/>
        <v>307</v>
      </c>
      <c r="P73" s="1434">
        <f t="shared" si="15"/>
        <v>43.361581920903951</v>
      </c>
    </row>
    <row r="74" spans="1:17">
      <c r="B74" s="1433" t="s">
        <v>473</v>
      </c>
      <c r="C74" s="1435">
        <v>815</v>
      </c>
      <c r="E74" s="1435">
        <v>270</v>
      </c>
      <c r="G74" s="1434">
        <f t="shared" si="10"/>
        <v>40.601503759398497</v>
      </c>
      <c r="H74" s="1435">
        <v>395</v>
      </c>
      <c r="J74" s="1434">
        <f t="shared" si="11"/>
        <v>59.398496240601503</v>
      </c>
      <c r="L74" s="1434"/>
      <c r="M74" s="1435">
        <f t="shared" si="12"/>
        <v>665</v>
      </c>
      <c r="N74" s="1434">
        <f t="shared" si="13"/>
        <v>81.595092024539866</v>
      </c>
      <c r="O74" s="1435">
        <f t="shared" si="14"/>
        <v>150</v>
      </c>
      <c r="P74" s="1434">
        <f t="shared" si="15"/>
        <v>18.404907975460123</v>
      </c>
    </row>
    <row r="75" spans="1:17">
      <c r="B75" s="1433" t="s">
        <v>474</v>
      </c>
      <c r="C75" s="1435">
        <v>664</v>
      </c>
      <c r="E75" s="1435">
        <v>316</v>
      </c>
      <c r="G75" s="1434">
        <f t="shared" si="10"/>
        <v>70.535714285714292</v>
      </c>
      <c r="H75" s="1435">
        <v>132</v>
      </c>
      <c r="J75" s="1434">
        <f t="shared" si="11"/>
        <v>29.464285714285715</v>
      </c>
      <c r="L75" s="1434"/>
      <c r="M75" s="1435">
        <f t="shared" si="12"/>
        <v>448</v>
      </c>
      <c r="N75" s="1434">
        <f t="shared" si="13"/>
        <v>67.46987951807229</v>
      </c>
      <c r="O75" s="1435">
        <f t="shared" si="14"/>
        <v>216</v>
      </c>
      <c r="P75" s="1434">
        <f t="shared" si="15"/>
        <v>32.53012048192771</v>
      </c>
    </row>
    <row r="76" spans="1:17">
      <c r="B76" s="1433" t="s">
        <v>475</v>
      </c>
      <c r="C76" s="1435">
        <v>1026</v>
      </c>
      <c r="E76" s="1435">
        <v>478</v>
      </c>
      <c r="G76" s="1434">
        <f t="shared" si="10"/>
        <v>60.277427490542244</v>
      </c>
      <c r="H76" s="1435">
        <v>315</v>
      </c>
      <c r="J76" s="1434">
        <f t="shared" si="11"/>
        <v>39.722572509457756</v>
      </c>
      <c r="L76" s="1434"/>
      <c r="M76" s="1435">
        <f t="shared" si="12"/>
        <v>793</v>
      </c>
      <c r="N76" s="1434">
        <f t="shared" si="13"/>
        <v>77.290448343079916</v>
      </c>
      <c r="O76" s="1435">
        <f t="shared" si="14"/>
        <v>233</v>
      </c>
      <c r="P76" s="1434">
        <f t="shared" si="15"/>
        <v>22.709551656920077</v>
      </c>
    </row>
    <row r="77" spans="1:17">
      <c r="B77" s="1433" t="s">
        <v>476</v>
      </c>
      <c r="C77" s="1435">
        <v>265</v>
      </c>
      <c r="E77" s="1435">
        <v>112</v>
      </c>
      <c r="G77" s="1434">
        <f t="shared" si="10"/>
        <v>56.281407035175882</v>
      </c>
      <c r="H77" s="1435">
        <v>87</v>
      </c>
      <c r="J77" s="1434">
        <f t="shared" si="11"/>
        <v>43.718592964824118</v>
      </c>
      <c r="L77" s="1434"/>
      <c r="M77" s="1435">
        <f t="shared" si="12"/>
        <v>199</v>
      </c>
      <c r="N77" s="1434">
        <f t="shared" si="13"/>
        <v>75.094339622641513</v>
      </c>
      <c r="O77" s="1435">
        <f t="shared" si="14"/>
        <v>66</v>
      </c>
      <c r="P77" s="1434">
        <f t="shared" si="15"/>
        <v>24.90566037735849</v>
      </c>
    </row>
    <row r="78" spans="1:17">
      <c r="B78" s="1433" t="s">
        <v>477</v>
      </c>
      <c r="C78" s="1435">
        <v>498</v>
      </c>
      <c r="E78" s="1435">
        <v>133</v>
      </c>
      <c r="G78" s="1434">
        <f t="shared" si="10"/>
        <v>46.666666666666664</v>
      </c>
      <c r="H78" s="1435">
        <v>152</v>
      </c>
      <c r="J78" s="1434">
        <f t="shared" si="11"/>
        <v>53.333333333333336</v>
      </c>
      <c r="L78" s="1434"/>
      <c r="M78" s="1435">
        <f t="shared" si="12"/>
        <v>285</v>
      </c>
      <c r="N78" s="1434">
        <f t="shared" si="13"/>
        <v>57.228915662650607</v>
      </c>
      <c r="O78" s="1435">
        <f t="shared" si="14"/>
        <v>213</v>
      </c>
      <c r="P78" s="1434">
        <f t="shared" si="15"/>
        <v>42.771084337349393</v>
      </c>
    </row>
    <row r="79" spans="1:17">
      <c r="B79" s="1433" t="s">
        <v>478</v>
      </c>
      <c r="C79" s="1435">
        <v>287</v>
      </c>
      <c r="E79" s="1435">
        <v>109</v>
      </c>
      <c r="G79" s="1434">
        <f t="shared" si="10"/>
        <v>49.771689497716892</v>
      </c>
      <c r="H79" s="1435">
        <v>110</v>
      </c>
      <c r="J79" s="1434">
        <f t="shared" si="11"/>
        <v>50.228310502283101</v>
      </c>
      <c r="L79" s="1434"/>
      <c r="M79" s="1435">
        <f t="shared" si="12"/>
        <v>219</v>
      </c>
      <c r="N79" s="1434">
        <f t="shared" si="13"/>
        <v>76.306620209059233</v>
      </c>
      <c r="O79" s="1435">
        <f t="shared" si="14"/>
        <v>68</v>
      </c>
      <c r="P79" s="1434">
        <f t="shared" si="15"/>
        <v>23.693379790940767</v>
      </c>
    </row>
    <row r="80" spans="1:17">
      <c r="B80" s="1433" t="s">
        <v>479</v>
      </c>
      <c r="C80" s="1435">
        <v>281</v>
      </c>
      <c r="E80" s="1435">
        <v>136</v>
      </c>
      <c r="G80" s="1434">
        <f t="shared" si="10"/>
        <v>55.737704918032783</v>
      </c>
      <c r="H80" s="1435">
        <v>108</v>
      </c>
      <c r="J80" s="1434">
        <f t="shared" si="11"/>
        <v>44.26229508196721</v>
      </c>
      <c r="L80" s="1434"/>
      <c r="M80" s="1435">
        <f t="shared" si="12"/>
        <v>244</v>
      </c>
      <c r="N80" s="1434">
        <f t="shared" si="13"/>
        <v>86.832740213523124</v>
      </c>
      <c r="O80" s="1435">
        <f t="shared" si="14"/>
        <v>37</v>
      </c>
      <c r="P80" s="1434">
        <f t="shared" si="15"/>
        <v>13.167259786476867</v>
      </c>
    </row>
    <row r="81" spans="2:16">
      <c r="B81" s="1433" t="s">
        <v>480</v>
      </c>
      <c r="C81" s="1435">
        <v>279</v>
      </c>
      <c r="E81" s="1435">
        <v>109</v>
      </c>
      <c r="G81" s="1434">
        <f t="shared" si="10"/>
        <v>43.775100401606423</v>
      </c>
      <c r="H81" s="1435">
        <v>140</v>
      </c>
      <c r="J81" s="1434">
        <f t="shared" si="11"/>
        <v>56.224899598393577</v>
      </c>
      <c r="L81" s="1434"/>
      <c r="M81" s="1435">
        <f t="shared" si="12"/>
        <v>249</v>
      </c>
      <c r="N81" s="1434">
        <f t="shared" si="13"/>
        <v>89.247311827956992</v>
      </c>
      <c r="O81" s="1435">
        <f t="shared" si="14"/>
        <v>30</v>
      </c>
      <c r="P81" s="1434">
        <f t="shared" si="15"/>
        <v>10.75268817204301</v>
      </c>
    </row>
    <row r="82" spans="2:16">
      <c r="B82" s="1433" t="s">
        <v>481</v>
      </c>
      <c r="C82" s="1435">
        <v>426</v>
      </c>
      <c r="E82" s="1435">
        <v>76</v>
      </c>
      <c r="G82" s="1434">
        <f t="shared" si="10"/>
        <v>36.893203883495147</v>
      </c>
      <c r="H82" s="1435">
        <v>130</v>
      </c>
      <c r="J82" s="1434">
        <f t="shared" si="11"/>
        <v>63.10679611650486</v>
      </c>
      <c r="L82" s="1434"/>
      <c r="M82" s="1435">
        <f t="shared" si="12"/>
        <v>206</v>
      </c>
    </row>
  </sheetData>
  <sheetProtection password="CA55" sheet="1" objects="1" scenarios="1"/>
  <phoneticPr fontId="9" type="noConversion"/>
  <printOptions horizontalCentered="1"/>
  <pageMargins left="0.78740157480314965" right="0.75" top="0.31496062992125984" bottom="1" header="0" footer="0"/>
  <pageSetup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 syncVertical="1" syncRef="B1" transitionEvaluation="1"/>
  <dimension ref="A1:AD112"/>
  <sheetViews>
    <sheetView showGridLines="0" topLeftCell="B1" workbookViewId="0">
      <selection activeCell="B1" sqref="A1:IV65536"/>
    </sheetView>
  </sheetViews>
  <sheetFormatPr baseColWidth="10" defaultColWidth="11.796875" defaultRowHeight="10.5"/>
  <cols>
    <col min="1" max="1" width="4.3984375" style="1437" hidden="1" customWidth="1"/>
    <col min="2" max="2" width="37.796875" style="1437" customWidth="1"/>
    <col min="3" max="3" width="8.796875" style="1437" customWidth="1"/>
    <col min="4" max="4" width="2.19921875" style="1437" customWidth="1"/>
    <col min="5" max="5" width="10.3984375" style="1437" customWidth="1"/>
    <col min="6" max="6" width="2.19921875" style="1437" customWidth="1"/>
    <col min="7" max="7" width="7.19921875" style="1437" customWidth="1"/>
    <col min="8" max="8" width="11.19921875" style="1437" customWidth="1"/>
    <col min="9" max="9" width="1" style="1437" hidden="1" customWidth="1"/>
    <col min="10" max="10" width="8" style="1437" customWidth="1"/>
    <col min="11" max="12" width="0" style="1437" hidden="1" customWidth="1"/>
    <col min="13" max="13" width="9.796875" style="1437" customWidth="1"/>
    <col min="14" max="14" width="9.3984375" style="1437" customWidth="1"/>
    <col min="15" max="15" width="10.3984375" style="1437" customWidth="1"/>
    <col min="16" max="16" width="18.59765625" style="1437" customWidth="1"/>
    <col min="17" max="24" width="11.796875" style="1437"/>
    <col min="25" max="25" width="8.19921875" style="1437" customWidth="1"/>
    <col min="26" max="26" width="7" style="1437" customWidth="1"/>
    <col min="27" max="27" width="11.796875" style="1437"/>
    <col min="28" max="28" width="4.59765625" style="1437" customWidth="1"/>
    <col min="29" max="29" width="13" style="1437" customWidth="1"/>
    <col min="30" max="30" width="7" style="1437" customWidth="1"/>
    <col min="31" max="31" width="11.796875" style="1437"/>
    <col min="32" max="32" width="4.59765625" style="1437" customWidth="1"/>
    <col min="33" max="33" width="11.796875" style="1437"/>
    <col min="34" max="34" width="4.59765625" style="1437" customWidth="1"/>
    <col min="35" max="16384" width="11.796875" style="1437"/>
  </cols>
  <sheetData>
    <row r="1" spans="1:30" ht="9" customHeight="1">
      <c r="A1" s="1436"/>
      <c r="B1" s="1436" t="s">
        <v>298</v>
      </c>
      <c r="C1" s="1438"/>
      <c r="D1" s="1438"/>
      <c r="E1" s="1438"/>
      <c r="F1" s="1438"/>
      <c r="G1" s="1438"/>
      <c r="H1" s="1438"/>
      <c r="I1" s="1438"/>
      <c r="J1" s="1438"/>
      <c r="K1" s="1438"/>
      <c r="L1" s="1438"/>
      <c r="M1" s="1438"/>
      <c r="N1" s="1436"/>
      <c r="O1" s="1438"/>
      <c r="P1" s="1438"/>
      <c r="Q1" s="1438"/>
      <c r="R1" s="1438"/>
      <c r="S1" s="1438"/>
      <c r="T1" s="1438"/>
      <c r="U1" s="1438"/>
      <c r="V1" s="1438"/>
      <c r="W1" s="1438"/>
      <c r="X1" s="1438"/>
      <c r="Y1" s="1438"/>
      <c r="Z1" s="1438"/>
    </row>
    <row r="2" spans="1:30" ht="1.5" customHeight="1">
      <c r="A2" s="1438"/>
      <c r="B2" s="1438"/>
      <c r="C2" s="1438"/>
      <c r="D2" s="1438"/>
      <c r="E2" s="1438"/>
      <c r="F2" s="1438"/>
      <c r="G2" s="1438"/>
      <c r="H2" s="1438"/>
      <c r="I2" s="1438"/>
      <c r="J2" s="1438"/>
      <c r="K2" s="1438"/>
      <c r="L2" s="1438"/>
      <c r="M2" s="1438"/>
      <c r="N2" s="1438"/>
      <c r="O2" s="1438"/>
      <c r="P2" s="1438"/>
      <c r="Q2" s="1438"/>
      <c r="R2" s="1438"/>
      <c r="S2" s="1438"/>
      <c r="T2" s="1438"/>
      <c r="U2" s="1438"/>
      <c r="V2" s="1438"/>
      <c r="W2" s="1438"/>
      <c r="X2" s="1438"/>
      <c r="Y2" s="1438"/>
      <c r="Z2" s="1438"/>
    </row>
    <row r="3" spans="1:30" ht="10.5" customHeight="1">
      <c r="A3" s="1436"/>
      <c r="B3" s="1436" t="s">
        <v>674</v>
      </c>
      <c r="C3" s="1438"/>
      <c r="D3" s="1438"/>
      <c r="E3" s="1438"/>
      <c r="F3" s="1438"/>
      <c r="G3" s="1438"/>
      <c r="H3" s="1438"/>
      <c r="I3" s="1438"/>
      <c r="J3" s="1438"/>
      <c r="K3" s="1438"/>
      <c r="L3" s="1438"/>
      <c r="M3" s="1438"/>
      <c r="N3" s="1436"/>
      <c r="O3" s="1438"/>
      <c r="P3" s="1438"/>
      <c r="Q3" s="1438"/>
      <c r="R3" s="1438"/>
      <c r="S3" s="1438"/>
      <c r="T3" s="1438"/>
      <c r="U3" s="1438"/>
      <c r="V3" s="1438"/>
      <c r="W3" s="1438"/>
      <c r="X3" s="1438"/>
      <c r="Y3" s="1438"/>
      <c r="Z3" s="1438"/>
    </row>
    <row r="4" spans="1:30" ht="12" customHeight="1">
      <c r="A4" s="1436"/>
      <c r="B4" s="1436" t="s">
        <v>675</v>
      </c>
      <c r="C4" s="1438"/>
      <c r="D4" s="1438"/>
      <c r="E4" s="1438"/>
      <c r="F4" s="1438"/>
      <c r="G4" s="1438"/>
      <c r="H4" s="1438"/>
      <c r="I4" s="1438"/>
      <c r="J4" s="1438"/>
      <c r="K4" s="1438"/>
      <c r="L4" s="1438"/>
      <c r="M4" s="1438"/>
      <c r="N4" s="1436"/>
      <c r="O4" s="1438"/>
      <c r="P4" s="1438"/>
      <c r="Q4" s="1438"/>
      <c r="R4" s="1438"/>
      <c r="S4" s="1438"/>
      <c r="T4" s="1438"/>
      <c r="U4" s="1438"/>
      <c r="V4" s="1438"/>
      <c r="W4" s="1438"/>
      <c r="X4" s="1438"/>
      <c r="Y4" s="1438"/>
      <c r="Z4" s="1438"/>
    </row>
    <row r="5" spans="1:30" ht="6" customHeight="1">
      <c r="C5" s="1438"/>
      <c r="D5" s="1438"/>
      <c r="E5" s="1438"/>
      <c r="F5" s="1438"/>
      <c r="G5" s="1438"/>
      <c r="H5" s="1438"/>
      <c r="I5" s="1438"/>
      <c r="J5" s="1438"/>
      <c r="K5" s="1438"/>
      <c r="L5" s="1438"/>
      <c r="M5" s="1438"/>
      <c r="O5" s="1438"/>
      <c r="P5" s="1438"/>
      <c r="Q5" s="1438"/>
      <c r="R5" s="1438"/>
      <c r="S5" s="1438"/>
      <c r="T5" s="1438"/>
      <c r="U5" s="1438"/>
      <c r="V5" s="1438"/>
      <c r="W5" s="1438"/>
      <c r="X5" s="1438"/>
      <c r="Y5" s="1438"/>
      <c r="Z5" s="1438"/>
    </row>
    <row r="6" spans="1:30" ht="11.25" customHeight="1">
      <c r="A6" s="1439"/>
      <c r="B6" s="1439" t="s">
        <v>713</v>
      </c>
      <c r="N6" s="1439"/>
    </row>
    <row r="7" spans="1:30" ht="5.25" customHeight="1"/>
    <row r="8" spans="1:30" ht="0.95" hidden="1" customHeight="1">
      <c r="A8" s="1440"/>
      <c r="B8" s="1441"/>
      <c r="C8" s="1442"/>
      <c r="D8" s="1442"/>
      <c r="E8" s="1442"/>
      <c r="F8" s="1442"/>
      <c r="G8" s="1441"/>
      <c r="H8" s="1442"/>
      <c r="I8" s="1442"/>
      <c r="J8" s="1442"/>
      <c r="K8" s="1442"/>
      <c r="L8" s="1442"/>
      <c r="M8" s="1442"/>
      <c r="N8" s="1441"/>
      <c r="O8" s="1442"/>
      <c r="P8" s="1442"/>
    </row>
    <row r="9" spans="1:30" ht="12" customHeight="1">
      <c r="A9" s="1443"/>
      <c r="B9" s="2897"/>
      <c r="C9" s="2868"/>
      <c r="D9" s="2868"/>
      <c r="E9" s="2869" t="s">
        <v>714</v>
      </c>
      <c r="F9" s="2868"/>
      <c r="G9" s="2870"/>
      <c r="H9" s="2871"/>
      <c r="I9" s="2872" t="s">
        <v>678</v>
      </c>
      <c r="J9" s="2871"/>
      <c r="K9" s="2871"/>
      <c r="L9" s="2871"/>
      <c r="M9" s="2873"/>
      <c r="N9" s="2874"/>
      <c r="O9" s="2869" t="s">
        <v>715</v>
      </c>
      <c r="P9" s="2875"/>
      <c r="Q9" s="1446"/>
      <c r="R9" s="1438"/>
      <c r="S9" s="1438"/>
      <c r="T9" s="1438"/>
      <c r="U9" s="1438"/>
      <c r="V9" s="1438"/>
      <c r="W9" s="1438"/>
      <c r="X9" s="1438"/>
      <c r="Y9" s="1438"/>
      <c r="Z9" s="1438"/>
      <c r="AA9" s="1438"/>
      <c r="AB9" s="1438"/>
      <c r="AC9" s="1438"/>
    </row>
    <row r="10" spans="1:30" ht="12" customHeight="1">
      <c r="A10" s="1443"/>
      <c r="B10" s="2898"/>
      <c r="C10" s="1447"/>
      <c r="D10" s="1448"/>
      <c r="E10" s="1449"/>
      <c r="F10" s="1448"/>
      <c r="G10" s="1448"/>
      <c r="H10" s="1448"/>
      <c r="I10" s="1448"/>
      <c r="J10" s="1448"/>
      <c r="K10" s="1448"/>
      <c r="L10" s="1448"/>
      <c r="M10" s="1450" t="s">
        <v>680</v>
      </c>
      <c r="N10" s="1450" t="s">
        <v>687</v>
      </c>
      <c r="O10" s="1451" t="s">
        <v>716</v>
      </c>
      <c r="P10" s="2876"/>
      <c r="R10" s="1438"/>
      <c r="S10" s="1438"/>
      <c r="T10" s="1438"/>
      <c r="U10" s="1438"/>
      <c r="V10" s="1438"/>
      <c r="W10" s="1438"/>
      <c r="X10" s="1438"/>
      <c r="Y10" s="1438"/>
      <c r="Z10" s="1438"/>
      <c r="AA10" s="1438"/>
      <c r="AB10" s="1438"/>
      <c r="AD10" s="1438"/>
    </row>
    <row r="11" spans="1:30" ht="12" customHeight="1">
      <c r="A11" s="1443"/>
      <c r="B11" s="2899" t="s">
        <v>682</v>
      </c>
      <c r="C11" s="2877" t="s">
        <v>492</v>
      </c>
      <c r="D11" s="1444"/>
      <c r="E11" s="2878" t="s">
        <v>683</v>
      </c>
      <c r="F11" s="1452"/>
      <c r="G11" s="1453" t="s">
        <v>687</v>
      </c>
      <c r="H11" s="1453" t="s">
        <v>717</v>
      </c>
      <c r="I11" s="1452"/>
      <c r="J11" s="1453" t="s">
        <v>718</v>
      </c>
      <c r="K11" s="1453" t="s">
        <v>719</v>
      </c>
      <c r="L11" s="1453" t="s">
        <v>720</v>
      </c>
      <c r="M11" s="1453" t="s">
        <v>686</v>
      </c>
      <c r="N11" s="1453" t="s">
        <v>721</v>
      </c>
      <c r="O11" s="2878" t="s">
        <v>688</v>
      </c>
      <c r="P11" s="2879"/>
      <c r="R11" s="1438"/>
      <c r="S11" s="1438"/>
      <c r="T11" s="1438"/>
      <c r="U11" s="1438"/>
      <c r="V11" s="1438"/>
      <c r="W11" s="1438"/>
      <c r="X11" s="1438"/>
      <c r="AB11" s="1438"/>
      <c r="AD11" s="1438"/>
    </row>
    <row r="12" spans="1:30" ht="12" customHeight="1">
      <c r="A12" s="1454"/>
      <c r="B12" s="2900"/>
      <c r="C12" s="1445" t="s">
        <v>498</v>
      </c>
      <c r="D12" s="1455"/>
      <c r="E12" s="1456" t="s">
        <v>689</v>
      </c>
      <c r="F12" s="1457"/>
      <c r="G12" s="1458" t="s">
        <v>690</v>
      </c>
      <c r="H12" s="1458" t="s">
        <v>722</v>
      </c>
      <c r="I12" s="1457"/>
      <c r="J12" s="1458" t="s">
        <v>691</v>
      </c>
      <c r="K12" s="1458" t="s">
        <v>723</v>
      </c>
      <c r="L12" s="1458" t="s">
        <v>724</v>
      </c>
      <c r="M12" s="1458" t="s">
        <v>694</v>
      </c>
      <c r="N12" s="1457"/>
      <c r="O12" s="1459" t="s">
        <v>696</v>
      </c>
      <c r="P12" s="2880" t="s">
        <v>697</v>
      </c>
      <c r="R12" s="1438"/>
      <c r="S12" s="1438"/>
      <c r="T12" s="1438"/>
      <c r="U12" s="1438"/>
      <c r="V12" s="1438"/>
      <c r="W12" s="1438"/>
      <c r="X12" s="1438"/>
      <c r="AB12" s="1438"/>
      <c r="AD12" s="1438"/>
    </row>
    <row r="13" spans="1:30" ht="9.9499999999999993" customHeight="1">
      <c r="A13" s="1460"/>
      <c r="B13" s="2901"/>
      <c r="C13" s="1462"/>
      <c r="D13" s="1461"/>
      <c r="E13" s="1462"/>
      <c r="F13" s="1461"/>
      <c r="G13" s="1461"/>
      <c r="H13" s="1461"/>
      <c r="I13" s="1461"/>
      <c r="J13" s="1461"/>
      <c r="K13" s="1461"/>
      <c r="L13" s="1461"/>
      <c r="M13" s="1461"/>
      <c r="N13" s="1461"/>
      <c r="O13" s="1461"/>
      <c r="P13" s="2881"/>
      <c r="Q13" s="1446"/>
      <c r="R13" s="1446"/>
      <c r="S13" s="1446"/>
      <c r="T13" s="1446"/>
      <c r="U13" s="1446"/>
      <c r="V13" s="1446"/>
      <c r="W13" s="1446"/>
      <c r="X13" s="1446"/>
      <c r="AB13" s="1446"/>
    </row>
    <row r="14" spans="1:30" ht="9" customHeight="1">
      <c r="A14" s="1463"/>
      <c r="B14" s="2902" t="s">
        <v>470</v>
      </c>
      <c r="C14" s="2882">
        <f>SUM(C16:C32)</f>
        <v>12847</v>
      </c>
      <c r="D14" s="1464"/>
      <c r="E14" s="2882">
        <f>SUM(E16:E32)</f>
        <v>4932</v>
      </c>
      <c r="F14" s="1464"/>
      <c r="G14" s="1465">
        <f>(E14/M14)*100</f>
        <v>43.396392432908051</v>
      </c>
      <c r="H14" s="1466">
        <f>SUM(H16:H32)</f>
        <v>6433</v>
      </c>
      <c r="I14" s="1464"/>
      <c r="J14" s="1465">
        <f>(H14/M14)*100</f>
        <v>56.603607567091949</v>
      </c>
      <c r="K14" s="1464"/>
      <c r="L14" s="1465"/>
      <c r="M14" s="1466">
        <f>SUM(E14+H14+K14)</f>
        <v>11365</v>
      </c>
      <c r="N14" s="1465">
        <f>(M14/C14)*100</f>
        <v>88.46423289483927</v>
      </c>
      <c r="O14" s="1466">
        <f>(C14-M14)</f>
        <v>1482</v>
      </c>
      <c r="P14" s="2883">
        <f>(O14/C14)*100</f>
        <v>11.535767105160739</v>
      </c>
      <c r="Q14" s="1467"/>
      <c r="R14" s="1467"/>
      <c r="S14" s="1467"/>
      <c r="T14" s="1467"/>
      <c r="U14" s="1467"/>
      <c r="V14" s="1467"/>
      <c r="W14" s="1467"/>
      <c r="X14" s="1467"/>
      <c r="AB14" s="1467"/>
      <c r="AD14" s="1467"/>
    </row>
    <row r="15" spans="1:30" ht="6.95" customHeight="1">
      <c r="A15" s="1468"/>
      <c r="B15" s="2903"/>
      <c r="C15" s="1470"/>
      <c r="D15" s="1469"/>
      <c r="E15" s="1470"/>
      <c r="F15" s="1469"/>
      <c r="G15" s="1471"/>
      <c r="H15" s="1469"/>
      <c r="I15" s="1469"/>
      <c r="J15" s="1471"/>
      <c r="K15" s="1469"/>
      <c r="L15" s="1471"/>
      <c r="M15" s="1469"/>
      <c r="N15" s="1471"/>
      <c r="O15" s="1469"/>
      <c r="P15" s="2884"/>
      <c r="R15" s="1438"/>
      <c r="S15" s="1438"/>
      <c r="T15" s="1438"/>
      <c r="U15" s="1438"/>
      <c r="V15" s="1438"/>
      <c r="W15" s="1438"/>
      <c r="X15" s="1438"/>
      <c r="AB15" s="1438"/>
      <c r="AD15" s="1467"/>
    </row>
    <row r="16" spans="1:30" ht="12.95" customHeight="1">
      <c r="A16" s="1468"/>
      <c r="B16" s="2904" t="s">
        <v>471</v>
      </c>
      <c r="C16" s="1473">
        <v>3764</v>
      </c>
      <c r="D16" s="1469"/>
      <c r="E16" s="1473">
        <v>1650</v>
      </c>
      <c r="F16" s="1469"/>
      <c r="G16" s="1471">
        <f t="shared" ref="G16:G32" si="0">(E16/M16)*100</f>
        <v>48.859934853420192</v>
      </c>
      <c r="H16" s="1474">
        <v>1727</v>
      </c>
      <c r="I16" s="1469"/>
      <c r="J16" s="1471">
        <f t="shared" ref="J16:J31" si="1">(H16/M16)*100</f>
        <v>51.140065146579808</v>
      </c>
      <c r="K16" s="1469"/>
      <c r="L16" s="1471"/>
      <c r="M16" s="1474">
        <f t="shared" ref="M16:M32" si="2">SUM(E16+H16+K16)</f>
        <v>3377</v>
      </c>
      <c r="N16" s="1471">
        <f t="shared" ref="N16:N32" si="3">(M16/C16)*100</f>
        <v>89.718384697130716</v>
      </c>
      <c r="O16" s="1474">
        <f t="shared" ref="O16:O32" si="4">(C16-M16)</f>
        <v>387</v>
      </c>
      <c r="P16" s="2884">
        <f t="shared" ref="P16:P32" si="5">(O16/C16)*100</f>
        <v>10.281615302869287</v>
      </c>
      <c r="R16" s="1438"/>
      <c r="S16" s="1438"/>
      <c r="T16" s="1438"/>
      <c r="U16" s="1438"/>
      <c r="V16" s="1438"/>
      <c r="W16" s="1438"/>
      <c r="X16" s="1438"/>
      <c r="AB16" s="1438"/>
      <c r="AD16" s="1467"/>
    </row>
    <row r="17" spans="1:30" ht="12.95" customHeight="1">
      <c r="A17" s="1468"/>
      <c r="B17" s="2904" t="s">
        <v>472</v>
      </c>
      <c r="C17" s="1473">
        <v>790</v>
      </c>
      <c r="D17" s="1469"/>
      <c r="E17" s="1473">
        <v>266</v>
      </c>
      <c r="F17" s="1469"/>
      <c r="G17" s="1471">
        <f t="shared" si="0"/>
        <v>37.464788732394368</v>
      </c>
      <c r="H17" s="1474">
        <v>444</v>
      </c>
      <c r="I17" s="1469"/>
      <c r="J17" s="1471">
        <f t="shared" si="1"/>
        <v>62.535211267605639</v>
      </c>
      <c r="K17" s="1469"/>
      <c r="L17" s="1471"/>
      <c r="M17" s="1474">
        <f t="shared" si="2"/>
        <v>710</v>
      </c>
      <c r="N17" s="1471">
        <f t="shared" si="3"/>
        <v>89.87341772151899</v>
      </c>
      <c r="O17" s="1474">
        <f t="shared" si="4"/>
        <v>80</v>
      </c>
      <c r="P17" s="2884">
        <f t="shared" si="5"/>
        <v>10.126582278481013</v>
      </c>
      <c r="R17" s="1438"/>
      <c r="S17" s="1438"/>
      <c r="T17" s="1438"/>
      <c r="U17" s="1438"/>
      <c r="V17" s="1438"/>
      <c r="W17" s="1438"/>
      <c r="X17" s="1438"/>
      <c r="AB17" s="1438"/>
      <c r="AD17" s="1467"/>
    </row>
    <row r="18" spans="1:30" ht="12.95" customHeight="1">
      <c r="A18" s="1468"/>
      <c r="B18" s="2904" t="s">
        <v>473</v>
      </c>
      <c r="C18" s="1473">
        <v>958</v>
      </c>
      <c r="D18" s="1469"/>
      <c r="E18" s="1473">
        <v>332</v>
      </c>
      <c r="F18" s="1469"/>
      <c r="G18" s="1471">
        <f t="shared" si="0"/>
        <v>34.65553235908142</v>
      </c>
      <c r="H18" s="1474">
        <v>626</v>
      </c>
      <c r="I18" s="1469"/>
      <c r="J18" s="1471">
        <f t="shared" si="1"/>
        <v>65.34446764091858</v>
      </c>
      <c r="K18" s="1469"/>
      <c r="L18" s="1471"/>
      <c r="M18" s="1474">
        <f t="shared" si="2"/>
        <v>958</v>
      </c>
      <c r="N18" s="1471">
        <f t="shared" si="3"/>
        <v>100</v>
      </c>
      <c r="O18" s="1474">
        <f t="shared" si="4"/>
        <v>0</v>
      </c>
      <c r="P18" s="2884">
        <f t="shared" si="5"/>
        <v>0</v>
      </c>
      <c r="R18" s="1438"/>
      <c r="S18" s="1438"/>
      <c r="T18" s="1438"/>
      <c r="U18" s="1438"/>
      <c r="V18" s="1438"/>
      <c r="W18" s="1438"/>
      <c r="X18" s="1438"/>
      <c r="AB18" s="1438"/>
      <c r="AD18" s="1467"/>
    </row>
    <row r="19" spans="1:30" ht="12.95" customHeight="1">
      <c r="A19" s="1468"/>
      <c r="B19" s="2904" t="s">
        <v>474</v>
      </c>
      <c r="C19" s="1473">
        <v>841</v>
      </c>
      <c r="D19" s="1469"/>
      <c r="E19" s="1473">
        <v>221</v>
      </c>
      <c r="F19" s="1469"/>
      <c r="G19" s="1471">
        <f t="shared" si="0"/>
        <v>30.068027210884352</v>
      </c>
      <c r="H19" s="1474">
        <v>514</v>
      </c>
      <c r="I19" s="1469"/>
      <c r="J19" s="1471">
        <f t="shared" si="1"/>
        <v>69.931972789115648</v>
      </c>
      <c r="K19" s="1469"/>
      <c r="L19" s="1471"/>
      <c r="M19" s="1474">
        <f t="shared" si="2"/>
        <v>735</v>
      </c>
      <c r="N19" s="1471">
        <f t="shared" si="3"/>
        <v>87.395957193816884</v>
      </c>
      <c r="O19" s="1474">
        <f t="shared" si="4"/>
        <v>106</v>
      </c>
      <c r="P19" s="2884">
        <f t="shared" si="5"/>
        <v>12.604042806183116</v>
      </c>
      <c r="R19" s="1438"/>
      <c r="S19" s="1438"/>
      <c r="T19" s="1438"/>
      <c r="U19" s="1438"/>
      <c r="V19" s="1438"/>
      <c r="W19" s="1438"/>
      <c r="X19" s="1438"/>
      <c r="AB19" s="1438"/>
      <c r="AD19" s="1467"/>
    </row>
    <row r="20" spans="1:30" ht="12.95" customHeight="1">
      <c r="A20" s="1468"/>
      <c r="B20" s="2904" t="s">
        <v>475</v>
      </c>
      <c r="C20" s="1473">
        <v>1137</v>
      </c>
      <c r="D20" s="1469"/>
      <c r="E20" s="1473">
        <v>487</v>
      </c>
      <c r="F20" s="1469"/>
      <c r="G20" s="1471">
        <f t="shared" si="0"/>
        <v>48.748748748748753</v>
      </c>
      <c r="H20" s="1474">
        <v>512</v>
      </c>
      <c r="I20" s="1469"/>
      <c r="J20" s="1471">
        <f t="shared" si="1"/>
        <v>51.251251251251247</v>
      </c>
      <c r="K20" s="1469"/>
      <c r="L20" s="1471"/>
      <c r="M20" s="1474">
        <f t="shared" si="2"/>
        <v>999</v>
      </c>
      <c r="N20" s="1471">
        <f t="shared" si="3"/>
        <v>87.862796833773089</v>
      </c>
      <c r="O20" s="1474">
        <f t="shared" si="4"/>
        <v>138</v>
      </c>
      <c r="P20" s="2884">
        <f t="shared" si="5"/>
        <v>12.137203166226913</v>
      </c>
      <c r="R20" s="1438"/>
      <c r="S20" s="1438"/>
      <c r="T20" s="1438"/>
      <c r="U20" s="1438"/>
      <c r="V20" s="1438"/>
      <c r="W20" s="1438"/>
      <c r="X20" s="1438"/>
      <c r="AB20" s="1438"/>
      <c r="AD20" s="1467"/>
    </row>
    <row r="21" spans="1:30" ht="12.95" customHeight="1">
      <c r="A21" s="1468"/>
      <c r="B21" s="2904" t="s">
        <v>476</v>
      </c>
      <c r="C21" s="1473">
        <v>333</v>
      </c>
      <c r="D21" s="1469"/>
      <c r="E21" s="1473">
        <v>153</v>
      </c>
      <c r="F21" s="1469"/>
      <c r="G21" s="1471">
        <f t="shared" si="0"/>
        <v>64.285714285714292</v>
      </c>
      <c r="H21" s="1474">
        <v>85</v>
      </c>
      <c r="I21" s="1469"/>
      <c r="J21" s="1471">
        <f t="shared" si="1"/>
        <v>35.714285714285715</v>
      </c>
      <c r="K21" s="1469"/>
      <c r="L21" s="1471"/>
      <c r="M21" s="1474">
        <f t="shared" si="2"/>
        <v>238</v>
      </c>
      <c r="N21" s="1471">
        <f t="shared" si="3"/>
        <v>71.471471471471475</v>
      </c>
      <c r="O21" s="1474">
        <f t="shared" si="4"/>
        <v>95</v>
      </c>
      <c r="P21" s="2884">
        <f t="shared" si="5"/>
        <v>28.528528528528529</v>
      </c>
      <c r="R21" s="1467"/>
      <c r="S21" s="1475"/>
      <c r="T21" s="1467"/>
      <c r="U21" s="1467"/>
      <c r="V21" s="1438"/>
      <c r="W21" s="1438"/>
      <c r="X21" s="1438"/>
      <c r="AB21" s="1438"/>
      <c r="AD21" s="1467"/>
    </row>
    <row r="22" spans="1:30" ht="12.95" customHeight="1">
      <c r="A22" s="1468"/>
      <c r="B22" s="2904" t="s">
        <v>477</v>
      </c>
      <c r="C22" s="1473">
        <v>513</v>
      </c>
      <c r="D22" s="1469"/>
      <c r="E22" s="1473">
        <v>148</v>
      </c>
      <c r="F22" s="1469"/>
      <c r="G22" s="1471">
        <f t="shared" si="0"/>
        <v>37.373737373737377</v>
      </c>
      <c r="H22" s="1474">
        <v>248</v>
      </c>
      <c r="I22" s="1469"/>
      <c r="J22" s="1471">
        <f t="shared" si="1"/>
        <v>62.62626262626263</v>
      </c>
      <c r="K22" s="1469"/>
      <c r="L22" s="1471"/>
      <c r="M22" s="1474">
        <f t="shared" si="2"/>
        <v>396</v>
      </c>
      <c r="N22" s="1471">
        <f t="shared" si="3"/>
        <v>77.192982456140342</v>
      </c>
      <c r="O22" s="1474">
        <f t="shared" si="4"/>
        <v>117</v>
      </c>
      <c r="P22" s="2884">
        <f t="shared" si="5"/>
        <v>22.807017543859647</v>
      </c>
      <c r="R22" s="1438"/>
      <c r="S22" s="1438"/>
      <c r="T22" s="1438"/>
      <c r="U22" s="1438"/>
      <c r="V22" s="1438"/>
      <c r="W22" s="1438"/>
      <c r="X22" s="1438"/>
      <c r="AB22" s="1438"/>
      <c r="AD22" s="1467"/>
    </row>
    <row r="23" spans="1:30" ht="12.95" customHeight="1">
      <c r="A23" s="1468"/>
      <c r="B23" s="2904" t="s">
        <v>478</v>
      </c>
      <c r="C23" s="1473">
        <v>321</v>
      </c>
      <c r="D23" s="1469"/>
      <c r="E23" s="1473">
        <v>161</v>
      </c>
      <c r="F23" s="1469"/>
      <c r="G23" s="1471">
        <f t="shared" si="0"/>
        <v>55.326460481099659</v>
      </c>
      <c r="H23" s="1474">
        <v>130</v>
      </c>
      <c r="I23" s="1469"/>
      <c r="J23" s="1471">
        <f t="shared" si="1"/>
        <v>44.673539518900348</v>
      </c>
      <c r="K23" s="1469"/>
      <c r="L23" s="1471"/>
      <c r="M23" s="1474">
        <f t="shared" si="2"/>
        <v>291</v>
      </c>
      <c r="N23" s="1471">
        <f t="shared" si="3"/>
        <v>90.654205607476641</v>
      </c>
      <c r="O23" s="1474">
        <f t="shared" si="4"/>
        <v>30</v>
      </c>
      <c r="P23" s="2884">
        <f t="shared" si="5"/>
        <v>9.3457943925233646</v>
      </c>
      <c r="R23" s="1438"/>
      <c r="S23" s="1438"/>
      <c r="T23" s="1438"/>
      <c r="U23" s="1438"/>
      <c r="V23" s="1438"/>
      <c r="W23" s="1438"/>
      <c r="X23" s="1438"/>
      <c r="AB23" s="1438"/>
      <c r="AD23" s="1467"/>
    </row>
    <row r="24" spans="1:30" ht="12.95" customHeight="1">
      <c r="A24" s="1468"/>
      <c r="B24" s="2904" t="s">
        <v>479</v>
      </c>
      <c r="C24" s="1473">
        <v>319</v>
      </c>
      <c r="D24" s="1469"/>
      <c r="E24" s="1473">
        <v>128</v>
      </c>
      <c r="F24" s="1469"/>
      <c r="G24" s="1471">
        <f t="shared" si="0"/>
        <v>43.68600682593857</v>
      </c>
      <c r="H24" s="1474">
        <v>165</v>
      </c>
      <c r="I24" s="1469"/>
      <c r="J24" s="1471">
        <f t="shared" si="1"/>
        <v>56.313993174061437</v>
      </c>
      <c r="K24" s="1469"/>
      <c r="L24" s="1471"/>
      <c r="M24" s="1474">
        <f t="shared" si="2"/>
        <v>293</v>
      </c>
      <c r="N24" s="1471">
        <f t="shared" si="3"/>
        <v>91.849529780564268</v>
      </c>
      <c r="O24" s="1474">
        <f t="shared" si="4"/>
        <v>26</v>
      </c>
      <c r="P24" s="2884">
        <f t="shared" si="5"/>
        <v>8.1504702194357357</v>
      </c>
      <c r="R24" s="1438"/>
      <c r="S24" s="1438"/>
      <c r="T24" s="1438"/>
      <c r="U24" s="1438"/>
      <c r="V24" s="1438"/>
      <c r="W24" s="1438"/>
      <c r="X24" s="1438"/>
      <c r="AB24" s="1438"/>
      <c r="AD24" s="1467"/>
    </row>
    <row r="25" spans="1:30" ht="12.95" customHeight="1">
      <c r="A25" s="1468"/>
      <c r="B25" s="2904" t="s">
        <v>480</v>
      </c>
      <c r="C25" s="1473">
        <v>268</v>
      </c>
      <c r="D25" s="1469"/>
      <c r="E25" s="1473">
        <v>116</v>
      </c>
      <c r="F25" s="1469"/>
      <c r="G25" s="1471">
        <f t="shared" si="0"/>
        <v>50.434782608695649</v>
      </c>
      <c r="H25" s="1474">
        <v>114</v>
      </c>
      <c r="I25" s="1469"/>
      <c r="J25" s="1471">
        <f t="shared" si="1"/>
        <v>49.565217391304351</v>
      </c>
      <c r="K25" s="1469"/>
      <c r="L25" s="1471"/>
      <c r="M25" s="1474">
        <f t="shared" si="2"/>
        <v>230</v>
      </c>
      <c r="N25" s="1471">
        <f t="shared" si="3"/>
        <v>85.820895522388057</v>
      </c>
      <c r="O25" s="1474">
        <f t="shared" si="4"/>
        <v>38</v>
      </c>
      <c r="P25" s="2884">
        <f t="shared" si="5"/>
        <v>14.17910447761194</v>
      </c>
      <c r="R25" s="1438"/>
      <c r="S25" s="1438"/>
      <c r="T25" s="1438"/>
      <c r="U25" s="1438"/>
      <c r="V25" s="1438"/>
      <c r="W25" s="1438"/>
      <c r="X25" s="1438"/>
      <c r="AB25" s="1438"/>
      <c r="AD25" s="1467"/>
    </row>
    <row r="26" spans="1:30" ht="12.95" customHeight="1">
      <c r="A26" s="1468"/>
      <c r="B26" s="2904" t="s">
        <v>481</v>
      </c>
      <c r="C26" s="1473">
        <v>471</v>
      </c>
      <c r="D26" s="1469"/>
      <c r="E26" s="1473">
        <v>228</v>
      </c>
      <c r="F26" s="1469"/>
      <c r="G26" s="1471">
        <f t="shared" si="0"/>
        <v>51.700680272108848</v>
      </c>
      <c r="H26" s="2892">
        <v>213</v>
      </c>
      <c r="I26" s="1469"/>
      <c r="J26" s="1471">
        <f t="shared" si="1"/>
        <v>48.299319727891152</v>
      </c>
      <c r="K26" s="1469"/>
      <c r="L26" s="1471"/>
      <c r="M26" s="1474">
        <f t="shared" si="2"/>
        <v>441</v>
      </c>
      <c r="N26" s="1471">
        <f t="shared" si="3"/>
        <v>93.630573248407643</v>
      </c>
      <c r="O26" s="1474">
        <f t="shared" si="4"/>
        <v>30</v>
      </c>
      <c r="P26" s="2884">
        <f t="shared" si="5"/>
        <v>6.369426751592357</v>
      </c>
      <c r="R26" s="1438"/>
      <c r="S26" s="1476"/>
      <c r="T26" s="1476"/>
      <c r="U26" s="1476"/>
      <c r="V26" s="1438"/>
      <c r="W26" s="1438"/>
      <c r="X26" s="1438"/>
      <c r="AB26" s="1438"/>
      <c r="AD26" s="1467"/>
    </row>
    <row r="27" spans="1:30" ht="12.95" customHeight="1">
      <c r="A27" s="1468"/>
      <c r="B27" s="2904" t="s">
        <v>482</v>
      </c>
      <c r="C27" s="1473">
        <v>170</v>
      </c>
      <c r="D27" s="1469"/>
      <c r="E27" s="1473">
        <v>45</v>
      </c>
      <c r="F27" s="1469"/>
      <c r="G27" s="1472">
        <f t="shared" si="0"/>
        <v>30.612244897959183</v>
      </c>
      <c r="H27" s="2894">
        <v>102</v>
      </c>
      <c r="I27" s="1469"/>
      <c r="J27" s="1471">
        <f t="shared" si="1"/>
        <v>69.387755102040813</v>
      </c>
      <c r="K27" s="1469"/>
      <c r="L27" s="1471"/>
      <c r="M27" s="1474">
        <f t="shared" si="2"/>
        <v>147</v>
      </c>
      <c r="N27" s="1471">
        <f t="shared" si="3"/>
        <v>86.470588235294116</v>
      </c>
      <c r="O27" s="1474">
        <f t="shared" si="4"/>
        <v>23</v>
      </c>
      <c r="P27" s="2884">
        <f t="shared" si="5"/>
        <v>13.529411764705882</v>
      </c>
      <c r="R27" s="1438"/>
      <c r="S27" s="1438"/>
      <c r="T27" s="1438"/>
      <c r="U27" s="1438"/>
      <c r="V27" s="1438"/>
      <c r="W27" s="1438"/>
      <c r="X27" s="1438"/>
      <c r="AB27" s="1438"/>
      <c r="AD27" s="1467"/>
    </row>
    <row r="28" spans="1:30" ht="12.95" customHeight="1">
      <c r="A28" s="1468"/>
      <c r="B28" s="2904" t="s">
        <v>483</v>
      </c>
      <c r="C28" s="1473">
        <v>1782</v>
      </c>
      <c r="D28" s="1469"/>
      <c r="E28" s="1473">
        <v>515</v>
      </c>
      <c r="F28" s="1469"/>
      <c r="G28" s="1472">
        <f t="shared" si="0"/>
        <v>32.389937106918239</v>
      </c>
      <c r="H28" s="2895">
        <v>1075</v>
      </c>
      <c r="I28" s="1469"/>
      <c r="J28" s="1471">
        <f t="shared" si="1"/>
        <v>67.610062893081761</v>
      </c>
      <c r="K28" s="1469"/>
      <c r="L28" s="1471"/>
      <c r="M28" s="1474">
        <f t="shared" si="2"/>
        <v>1590</v>
      </c>
      <c r="N28" s="1471">
        <f t="shared" si="3"/>
        <v>89.225589225589232</v>
      </c>
      <c r="O28" s="1474">
        <f t="shared" si="4"/>
        <v>192</v>
      </c>
      <c r="P28" s="2884">
        <f t="shared" si="5"/>
        <v>10.774410774410773</v>
      </c>
      <c r="R28" s="1438"/>
      <c r="S28" s="1438"/>
      <c r="T28" s="1438"/>
      <c r="U28" s="1438"/>
      <c r="V28" s="1438"/>
      <c r="W28" s="1438"/>
      <c r="X28" s="1438"/>
      <c r="AB28" s="1438"/>
      <c r="AD28" s="1467"/>
    </row>
    <row r="29" spans="1:30" ht="12.95" customHeight="1">
      <c r="A29" s="1468"/>
      <c r="B29" s="2904" t="s">
        <v>484</v>
      </c>
      <c r="C29" s="1473">
        <v>691</v>
      </c>
      <c r="D29" s="1469"/>
      <c r="E29" s="1473">
        <v>186</v>
      </c>
      <c r="F29" s="1469"/>
      <c r="G29" s="1472">
        <f t="shared" si="0"/>
        <v>34.065934065934066</v>
      </c>
      <c r="H29" s="2895">
        <v>360</v>
      </c>
      <c r="I29" s="1469"/>
      <c r="J29" s="1471">
        <f t="shared" si="1"/>
        <v>65.934065934065927</v>
      </c>
      <c r="K29" s="1469"/>
      <c r="L29" s="1471"/>
      <c r="M29" s="1474">
        <f t="shared" si="2"/>
        <v>546</v>
      </c>
      <c r="N29" s="1471">
        <f t="shared" si="3"/>
        <v>79.015918958031833</v>
      </c>
      <c r="O29" s="1474">
        <f t="shared" si="4"/>
        <v>145</v>
      </c>
      <c r="P29" s="2884">
        <f t="shared" si="5"/>
        <v>20.98408104196816</v>
      </c>
      <c r="R29" s="1438"/>
      <c r="S29" s="1438"/>
      <c r="T29" s="1438"/>
      <c r="U29" s="1438"/>
      <c r="V29" s="1438"/>
      <c r="W29" s="1438"/>
      <c r="X29" s="1438"/>
      <c r="AB29" s="1438"/>
      <c r="AD29" s="1467"/>
    </row>
    <row r="30" spans="1:30" ht="12.95" customHeight="1">
      <c r="A30" s="1468"/>
      <c r="B30" s="2904" t="s">
        <v>672</v>
      </c>
      <c r="C30" s="1473">
        <v>66</v>
      </c>
      <c r="D30" s="1469"/>
      <c r="E30" s="1473">
        <v>46</v>
      </c>
      <c r="F30" s="1469"/>
      <c r="G30" s="1472">
        <f t="shared" si="0"/>
        <v>93.877551020408163</v>
      </c>
      <c r="H30" s="2895">
        <v>3</v>
      </c>
      <c r="I30" s="1469"/>
      <c r="J30" s="1471">
        <f t="shared" si="1"/>
        <v>6.1224489795918364</v>
      </c>
      <c r="K30" s="1469"/>
      <c r="L30" s="1471"/>
      <c r="M30" s="1474">
        <f t="shared" si="2"/>
        <v>49</v>
      </c>
      <c r="N30" s="1471">
        <f t="shared" si="3"/>
        <v>74.242424242424249</v>
      </c>
      <c r="O30" s="1474">
        <f t="shared" si="4"/>
        <v>17</v>
      </c>
      <c r="P30" s="2884">
        <f t="shared" si="5"/>
        <v>25.757575757575758</v>
      </c>
      <c r="R30" s="1438"/>
      <c r="S30" s="1438"/>
      <c r="T30" s="1438"/>
      <c r="U30" s="1438"/>
      <c r="V30" s="1438"/>
      <c r="W30" s="1438"/>
      <c r="X30" s="1438"/>
      <c r="AB30" s="1438"/>
      <c r="AD30" s="1467"/>
    </row>
    <row r="31" spans="1:30" ht="12.95" customHeight="1">
      <c r="A31" s="1468"/>
      <c r="B31" s="2904" t="s">
        <v>486</v>
      </c>
      <c r="C31" s="1473">
        <v>291</v>
      </c>
      <c r="D31" s="1469"/>
      <c r="E31" s="1473">
        <v>148</v>
      </c>
      <c r="F31" s="1471"/>
      <c r="G31" s="1472">
        <f t="shared" si="0"/>
        <v>56.27376425855514</v>
      </c>
      <c r="H31" s="2896">
        <v>115</v>
      </c>
      <c r="I31" s="1469"/>
      <c r="J31" s="1471">
        <f t="shared" si="1"/>
        <v>43.726235741444867</v>
      </c>
      <c r="K31" s="1469"/>
      <c r="L31" s="1471"/>
      <c r="M31" s="1474">
        <f t="shared" si="2"/>
        <v>263</v>
      </c>
      <c r="N31" s="1471">
        <f t="shared" si="3"/>
        <v>90.378006872852239</v>
      </c>
      <c r="O31" s="1474">
        <f t="shared" si="4"/>
        <v>28</v>
      </c>
      <c r="P31" s="2884">
        <f t="shared" si="5"/>
        <v>9.6219931271477677</v>
      </c>
      <c r="R31" s="1438"/>
      <c r="S31" s="1438"/>
      <c r="T31" s="1438"/>
      <c r="U31" s="1438"/>
      <c r="V31" s="1438"/>
      <c r="W31" s="1438"/>
      <c r="X31" s="1438"/>
      <c r="AB31" s="1438"/>
      <c r="AD31" s="1467"/>
    </row>
    <row r="32" spans="1:30" ht="12.95" customHeight="1">
      <c r="A32" s="1468"/>
      <c r="B32" s="2905" t="s">
        <v>624</v>
      </c>
      <c r="C32" s="2887">
        <v>132</v>
      </c>
      <c r="D32" s="2886"/>
      <c r="E32" s="2887">
        <v>102</v>
      </c>
      <c r="F32" s="2888"/>
      <c r="G32" s="2889">
        <f t="shared" si="0"/>
        <v>100</v>
      </c>
      <c r="H32" s="2893"/>
      <c r="I32" s="2890"/>
      <c r="J32" s="2889"/>
      <c r="K32" s="2890"/>
      <c r="L32" s="2889"/>
      <c r="M32" s="2885">
        <f t="shared" si="2"/>
        <v>102</v>
      </c>
      <c r="N32" s="2889">
        <f t="shared" si="3"/>
        <v>77.272727272727266</v>
      </c>
      <c r="O32" s="2885">
        <f t="shared" si="4"/>
        <v>30</v>
      </c>
      <c r="P32" s="2891">
        <f t="shared" si="5"/>
        <v>22.727272727272727</v>
      </c>
      <c r="Q32" s="2867"/>
      <c r="R32" s="1438"/>
      <c r="S32" s="1438"/>
      <c r="T32" s="1438"/>
      <c r="U32" s="1438"/>
      <c r="V32" s="1438"/>
      <c r="W32" s="1438"/>
      <c r="X32" s="1438"/>
      <c r="AB32" s="1438"/>
      <c r="AD32" s="1467"/>
    </row>
    <row r="33" spans="2:30" ht="12.95" customHeight="1">
      <c r="B33" s="1477"/>
      <c r="C33" s="1477"/>
      <c r="D33" s="1477"/>
      <c r="E33" s="1477"/>
      <c r="F33" s="1477"/>
      <c r="G33" s="1478"/>
      <c r="H33" s="1477"/>
      <c r="I33" s="1477"/>
      <c r="J33" s="1478"/>
      <c r="K33" s="1477"/>
      <c r="L33" s="1478"/>
      <c r="M33" s="1477"/>
      <c r="N33" s="1478"/>
      <c r="O33" s="1477"/>
      <c r="P33" s="1479" t="s">
        <v>725</v>
      </c>
      <c r="R33" s="1467"/>
      <c r="S33" s="1467"/>
      <c r="T33" s="1467"/>
      <c r="U33" s="1467"/>
      <c r="V33" s="1467"/>
      <c r="W33" s="1467"/>
      <c r="X33" s="1467"/>
      <c r="AB33" s="1438"/>
      <c r="AD33" s="1467"/>
    </row>
    <row r="34" spans="2:30" ht="9.9499999999999993" customHeight="1">
      <c r="B34" s="1477"/>
      <c r="C34" s="1477"/>
      <c r="D34" s="1477"/>
      <c r="E34" s="1477"/>
      <c r="F34" s="1477"/>
      <c r="G34" s="1478"/>
      <c r="H34" s="1477"/>
      <c r="I34" s="1477"/>
      <c r="J34" s="1478"/>
      <c r="K34" s="1477"/>
      <c r="L34" s="1478"/>
      <c r="M34" s="1477"/>
      <c r="N34" s="1478"/>
      <c r="O34" s="1477"/>
    </row>
    <row r="35" spans="2:30" ht="6.95" customHeight="1">
      <c r="G35" s="1480"/>
      <c r="J35" s="1480"/>
      <c r="L35" s="1480"/>
      <c r="N35" s="1480"/>
      <c r="P35" s="1480"/>
    </row>
    <row r="36" spans="2:30" ht="6.95" customHeight="1">
      <c r="B36" s="1477"/>
      <c r="C36" s="1477"/>
      <c r="D36" s="1477"/>
      <c r="E36" s="1477"/>
      <c r="F36" s="1477"/>
      <c r="G36" s="1478"/>
      <c r="H36" s="1477"/>
      <c r="I36" s="1477"/>
      <c r="J36" s="1478"/>
      <c r="K36" s="1477"/>
      <c r="L36" s="1478"/>
      <c r="M36" s="1477"/>
      <c r="N36" s="1478"/>
      <c r="O36" s="1477"/>
      <c r="P36" s="1478"/>
      <c r="Q36" s="1477"/>
    </row>
    <row r="37" spans="2:30" ht="6.95" customHeight="1">
      <c r="B37" s="1476"/>
      <c r="C37" s="1476"/>
      <c r="D37" s="1476"/>
      <c r="E37" s="1476"/>
      <c r="F37" s="1476"/>
      <c r="G37" s="1481"/>
      <c r="H37" s="1476"/>
      <c r="I37" s="1476"/>
      <c r="J37" s="1481"/>
      <c r="K37" s="1476"/>
      <c r="L37" s="1481"/>
      <c r="M37" s="1476"/>
      <c r="N37" s="1481"/>
      <c r="O37" s="1476"/>
      <c r="P37" s="1481"/>
      <c r="Q37" s="1477"/>
    </row>
    <row r="38" spans="2:30" ht="6.95" customHeight="1">
      <c r="B38" s="1477"/>
      <c r="C38" s="1477"/>
      <c r="D38" s="1477"/>
      <c r="E38" s="1477"/>
      <c r="F38" s="1477"/>
      <c r="G38" s="1477"/>
      <c r="H38" s="1477"/>
      <c r="I38" s="1477"/>
      <c r="J38" s="1477"/>
      <c r="K38" s="1477"/>
      <c r="L38" s="1477"/>
      <c r="M38" s="1477"/>
      <c r="N38" s="1477"/>
      <c r="O38" s="1477"/>
      <c r="P38" s="1477"/>
      <c r="Q38" s="1477"/>
    </row>
    <row r="39" spans="2:30" ht="6.95" customHeight="1">
      <c r="B39" s="1477"/>
      <c r="C39" s="1477"/>
      <c r="D39" s="1477"/>
      <c r="E39" s="1477"/>
      <c r="F39" s="1477"/>
      <c r="G39" s="1478"/>
      <c r="H39" s="1477"/>
      <c r="I39" s="1477"/>
      <c r="J39" s="1478"/>
      <c r="K39" s="1477"/>
      <c r="L39" s="1478"/>
      <c r="M39" s="1477"/>
      <c r="N39" s="1478"/>
      <c r="O39" s="1477"/>
      <c r="P39" s="1478"/>
      <c r="Q39" s="1477"/>
    </row>
    <row r="40" spans="2:30" ht="6.95" customHeight="1">
      <c r="B40" s="1477"/>
      <c r="C40" s="1477"/>
      <c r="D40" s="1477"/>
      <c r="E40" s="1477"/>
      <c r="F40" s="1477"/>
      <c r="G40" s="1478"/>
      <c r="H40" s="1477"/>
      <c r="I40" s="1477"/>
      <c r="J40" s="1478"/>
      <c r="K40" s="1477"/>
      <c r="L40" s="1478"/>
      <c r="M40" s="1477"/>
      <c r="N40" s="1478"/>
      <c r="O40" s="1477"/>
      <c r="P40" s="1478"/>
      <c r="Q40" s="1477"/>
    </row>
    <row r="41" spans="2:30" ht="6.95" customHeight="1">
      <c r="B41" s="1477"/>
      <c r="C41" s="1477"/>
      <c r="D41" s="1477"/>
      <c r="E41" s="1477"/>
      <c r="F41" s="1477"/>
      <c r="G41" s="1478"/>
      <c r="H41" s="1477"/>
      <c r="I41" s="1477"/>
      <c r="J41" s="1478"/>
      <c r="K41" s="1477"/>
      <c r="L41" s="1478"/>
      <c r="M41" s="1477"/>
      <c r="N41" s="1478"/>
      <c r="O41" s="1477"/>
      <c r="P41" s="1478"/>
      <c r="Q41" s="1477"/>
    </row>
    <row r="42" spans="2:30" ht="6.95" customHeight="1">
      <c r="B42" s="1477"/>
      <c r="C42" s="1477"/>
      <c r="D42" s="1477"/>
      <c r="E42" s="1477"/>
      <c r="F42" s="1477"/>
      <c r="G42" s="1478"/>
      <c r="H42" s="1477"/>
      <c r="I42" s="1477"/>
      <c r="J42" s="1478"/>
      <c r="K42" s="1477"/>
      <c r="L42" s="1478"/>
      <c r="M42" s="1477"/>
      <c r="N42" s="1478"/>
      <c r="O42" s="1477"/>
      <c r="P42" s="1478"/>
      <c r="Q42" s="1477"/>
    </row>
    <row r="43" spans="2:30" ht="6.95" customHeight="1">
      <c r="B43" s="1477"/>
      <c r="C43" s="1477"/>
      <c r="D43" s="1477"/>
      <c r="E43" s="1477"/>
      <c r="F43" s="1477"/>
      <c r="G43" s="1478"/>
      <c r="H43" s="1477"/>
      <c r="I43" s="1477"/>
      <c r="J43" s="1478"/>
      <c r="K43" s="1477"/>
      <c r="L43" s="1478"/>
      <c r="M43" s="1477"/>
      <c r="N43" s="1478"/>
      <c r="O43" s="1477"/>
      <c r="P43" s="1478"/>
      <c r="Q43" s="1477"/>
    </row>
    <row r="44" spans="2:30" ht="6.95" customHeight="1">
      <c r="B44" s="1476"/>
      <c r="C44" s="1476"/>
      <c r="D44" s="1476"/>
      <c r="E44" s="1476"/>
      <c r="F44" s="1476"/>
      <c r="G44" s="1481"/>
      <c r="H44" s="1476"/>
      <c r="I44" s="1476"/>
      <c r="J44" s="1481"/>
      <c r="K44" s="1476"/>
      <c r="L44" s="1481"/>
      <c r="M44" s="1476"/>
      <c r="N44" s="1481"/>
      <c r="O44" s="1476"/>
      <c r="P44" s="1481"/>
      <c r="Q44" s="1477"/>
    </row>
    <row r="45" spans="2:30" ht="6.95" customHeight="1">
      <c r="B45" s="1477"/>
      <c r="C45" s="1477"/>
      <c r="D45" s="1477"/>
      <c r="E45" s="1477"/>
      <c r="F45" s="1477"/>
      <c r="G45" s="1478"/>
      <c r="H45" s="1477"/>
      <c r="I45" s="1477"/>
      <c r="J45" s="1478"/>
      <c r="K45" s="1477"/>
      <c r="L45" s="1478"/>
      <c r="M45" s="1477"/>
      <c r="N45" s="1478"/>
      <c r="O45" s="1477"/>
      <c r="P45" s="1478"/>
      <c r="Q45" s="1477"/>
    </row>
    <row r="46" spans="2:30" ht="6.95" customHeight="1">
      <c r="B46" s="1477"/>
      <c r="C46" s="1477"/>
      <c r="D46" s="1477"/>
      <c r="E46" s="1477"/>
      <c r="F46" s="1477"/>
      <c r="G46" s="1477"/>
      <c r="H46" s="1477"/>
      <c r="I46" s="1477"/>
      <c r="J46" s="1477"/>
      <c r="K46" s="1477"/>
      <c r="L46" s="1477"/>
      <c r="M46" s="1477"/>
      <c r="N46" s="1477"/>
      <c r="O46" s="1477"/>
      <c r="P46" s="1477"/>
      <c r="Q46" s="1477"/>
    </row>
    <row r="47" spans="2:30" ht="6.95" customHeight="1">
      <c r="B47" s="1477"/>
      <c r="C47" s="1477"/>
      <c r="D47" s="1477"/>
      <c r="E47" s="1477"/>
      <c r="F47" s="1477"/>
      <c r="G47" s="1478"/>
      <c r="H47" s="1477"/>
      <c r="I47" s="1477"/>
      <c r="J47" s="1478"/>
      <c r="K47" s="1477"/>
      <c r="L47" s="1478"/>
      <c r="M47" s="1477"/>
      <c r="N47" s="1478"/>
      <c r="O47" s="1477"/>
      <c r="P47" s="1478"/>
      <c r="Q47" s="1477"/>
    </row>
    <row r="48" spans="2:30" ht="6.95" customHeight="1">
      <c r="B48" s="1477"/>
      <c r="C48" s="1477"/>
      <c r="D48" s="1477"/>
      <c r="E48" s="1477"/>
      <c r="F48" s="1477"/>
      <c r="G48" s="1478"/>
      <c r="H48" s="1477"/>
      <c r="I48" s="1477"/>
      <c r="J48" s="1478"/>
      <c r="K48" s="1477"/>
      <c r="L48" s="1478"/>
      <c r="M48" s="1477"/>
      <c r="N48" s="1478"/>
      <c r="O48" s="1477"/>
      <c r="P48" s="1478"/>
      <c r="Q48" s="1477"/>
    </row>
    <row r="49" spans="2:17" ht="6.95" customHeight="1">
      <c r="B49" s="1477"/>
      <c r="C49" s="1477"/>
      <c r="D49" s="1477"/>
      <c r="E49" s="1477"/>
      <c r="F49" s="1477"/>
      <c r="G49" s="1478"/>
      <c r="H49" s="1477"/>
      <c r="I49" s="1477"/>
      <c r="J49" s="1478"/>
      <c r="K49" s="1477"/>
      <c r="L49" s="1478"/>
      <c r="M49" s="1477"/>
      <c r="N49" s="1478"/>
      <c r="O49" s="1477"/>
      <c r="P49" s="1478"/>
      <c r="Q49" s="1477"/>
    </row>
    <row r="50" spans="2:17" ht="6.95" customHeight="1">
      <c r="B50" s="1476"/>
      <c r="C50" s="1476"/>
      <c r="D50" s="1476"/>
      <c r="E50" s="1476"/>
      <c r="F50" s="1476"/>
      <c r="G50" s="1481"/>
      <c r="H50" s="1476"/>
      <c r="I50" s="1476"/>
      <c r="J50" s="1481"/>
      <c r="K50" s="1476"/>
      <c r="L50" s="1481"/>
      <c r="M50" s="1476"/>
      <c r="N50" s="1481"/>
      <c r="O50" s="1476"/>
      <c r="P50" s="1481"/>
      <c r="Q50" s="1477"/>
    </row>
    <row r="51" spans="2:17" ht="6.95" customHeight="1">
      <c r="B51" s="1477"/>
      <c r="C51" s="1477"/>
      <c r="D51" s="1477"/>
      <c r="E51" s="1477"/>
      <c r="F51" s="1477"/>
      <c r="G51" s="1478"/>
      <c r="H51" s="1477"/>
      <c r="I51" s="1477"/>
      <c r="J51" s="1478"/>
      <c r="K51" s="1477"/>
      <c r="L51" s="1478"/>
      <c r="M51" s="1477"/>
      <c r="N51" s="1478"/>
      <c r="O51" s="1477"/>
      <c r="P51" s="1478"/>
      <c r="Q51" s="1477"/>
    </row>
    <row r="52" spans="2:17" ht="6.95" customHeight="1">
      <c r="B52" s="1477"/>
      <c r="C52" s="1477"/>
      <c r="D52" s="1477"/>
      <c r="E52" s="1477"/>
      <c r="F52" s="1477"/>
      <c r="G52" s="1478"/>
      <c r="H52" s="1477"/>
      <c r="I52" s="1477"/>
      <c r="J52" s="1478"/>
      <c r="K52" s="1477"/>
      <c r="L52" s="1478"/>
      <c r="M52" s="1477"/>
      <c r="N52" s="1478"/>
      <c r="O52" s="1477"/>
      <c r="P52" s="1478"/>
      <c r="Q52" s="1477"/>
    </row>
    <row r="53" spans="2:17" ht="6.95" customHeight="1">
      <c r="B53" s="1477"/>
      <c r="C53" s="1477"/>
      <c r="D53" s="1477"/>
      <c r="E53" s="1477"/>
      <c r="F53" s="1477"/>
      <c r="G53" s="1478"/>
      <c r="H53" s="1477"/>
      <c r="I53" s="1477"/>
      <c r="J53" s="1478"/>
      <c r="K53" s="1477"/>
      <c r="L53" s="1478"/>
      <c r="M53" s="1477"/>
      <c r="N53" s="1478"/>
      <c r="O53" s="1477"/>
      <c r="P53" s="1478"/>
      <c r="Q53" s="1477"/>
    </row>
    <row r="54" spans="2:17" ht="6.95" customHeight="1">
      <c r="B54" s="1477"/>
      <c r="C54" s="1477"/>
      <c r="D54" s="1477"/>
      <c r="E54" s="1477"/>
      <c r="F54" s="1477"/>
      <c r="G54" s="1478"/>
      <c r="H54" s="1477"/>
      <c r="I54" s="1477"/>
      <c r="J54" s="1478"/>
      <c r="K54" s="1477"/>
      <c r="L54" s="1478"/>
      <c r="M54" s="1477"/>
      <c r="N54" s="1478"/>
      <c r="O54" s="1477"/>
      <c r="P54" s="1478"/>
      <c r="Q54" s="1477"/>
    </row>
    <row r="55" spans="2:17" ht="6.95" customHeight="1">
      <c r="B55" s="1476"/>
      <c r="C55" s="1476"/>
      <c r="D55" s="1476"/>
      <c r="E55" s="1476"/>
      <c r="F55" s="1476"/>
      <c r="G55" s="1481"/>
      <c r="H55" s="1476"/>
      <c r="I55" s="1476"/>
      <c r="J55" s="1481"/>
      <c r="K55" s="1476"/>
      <c r="L55" s="1481"/>
      <c r="M55" s="1476"/>
      <c r="N55" s="1481"/>
      <c r="O55" s="1476"/>
      <c r="P55" s="1481"/>
      <c r="Q55" s="1477"/>
    </row>
    <row r="56" spans="2:17" ht="6.95" customHeight="1">
      <c r="B56" s="1477"/>
      <c r="C56" s="1477"/>
      <c r="D56" s="1477"/>
      <c r="E56" s="1477"/>
      <c r="F56" s="1477"/>
      <c r="G56" s="1477"/>
      <c r="H56" s="1477"/>
      <c r="I56" s="1477"/>
      <c r="J56" s="1477"/>
      <c r="K56" s="1477"/>
      <c r="L56" s="1477"/>
      <c r="M56" s="1477"/>
      <c r="N56" s="1477"/>
      <c r="O56" s="1477"/>
      <c r="P56" s="1477"/>
      <c r="Q56" s="1477"/>
    </row>
    <row r="57" spans="2:17" ht="6.95" customHeight="1">
      <c r="B57" s="1477"/>
      <c r="C57" s="1477"/>
      <c r="D57" s="1477"/>
      <c r="E57" s="1477"/>
      <c r="F57" s="1477"/>
      <c r="G57" s="1477"/>
      <c r="H57" s="1477"/>
      <c r="I57" s="1477"/>
      <c r="J57" s="1477"/>
      <c r="K57" s="1477"/>
      <c r="L57" s="1477"/>
      <c r="M57" s="1477"/>
      <c r="N57" s="1477"/>
      <c r="O57" s="1477"/>
      <c r="P57" s="1477"/>
      <c r="Q57" s="1477"/>
    </row>
    <row r="58" spans="2:17" ht="6.95" customHeight="1">
      <c r="B58" s="1477"/>
      <c r="C58" s="1477"/>
      <c r="D58" s="1477"/>
      <c r="E58" s="1477"/>
      <c r="F58" s="1477"/>
      <c r="G58" s="1477"/>
      <c r="H58" s="1477"/>
      <c r="I58" s="1477"/>
      <c r="J58" s="1477"/>
      <c r="K58" s="1477"/>
      <c r="L58" s="1477"/>
      <c r="M58" s="1477"/>
      <c r="N58" s="1477"/>
      <c r="O58" s="1477"/>
      <c r="P58" s="1477"/>
      <c r="Q58" s="1477"/>
    </row>
    <row r="59" spans="2:17" ht="6.95" customHeight="1">
      <c r="B59" s="1477"/>
      <c r="C59" s="1477"/>
      <c r="D59" s="1477"/>
      <c r="E59" s="1477"/>
      <c r="F59" s="1477"/>
      <c r="G59" s="1477"/>
      <c r="H59" s="1477"/>
      <c r="I59" s="1477"/>
      <c r="J59" s="1477"/>
      <c r="K59" s="1477"/>
      <c r="L59" s="1477"/>
      <c r="M59" s="1477"/>
      <c r="N59" s="1477"/>
      <c r="O59" s="1477"/>
      <c r="P59" s="1477"/>
      <c r="Q59" s="1477"/>
    </row>
    <row r="60" spans="2:17" ht="6.95" customHeight="1">
      <c r="B60" s="1477"/>
      <c r="C60" s="1477"/>
      <c r="D60" s="1477"/>
      <c r="E60" s="1477"/>
      <c r="F60" s="1477"/>
      <c r="G60" s="1477"/>
      <c r="H60" s="1477"/>
      <c r="I60" s="1477"/>
      <c r="J60" s="1477"/>
      <c r="K60" s="1477"/>
      <c r="L60" s="1477"/>
      <c r="M60" s="1477"/>
      <c r="N60" s="1477"/>
      <c r="O60" s="1477"/>
      <c r="P60" s="1477"/>
      <c r="Q60" s="1477"/>
    </row>
    <row r="61" spans="2:17" ht="6.95" customHeight="1">
      <c r="B61" s="1477"/>
      <c r="C61" s="1477"/>
      <c r="D61" s="1477"/>
      <c r="E61" s="1477"/>
      <c r="F61" s="1477"/>
      <c r="G61" s="1477"/>
      <c r="H61" s="1477"/>
      <c r="I61" s="1477"/>
      <c r="J61" s="1477"/>
      <c r="K61" s="1477"/>
      <c r="L61" s="1477"/>
      <c r="M61" s="1477"/>
      <c r="N61" s="1477"/>
      <c r="O61" s="1477"/>
      <c r="P61" s="1477"/>
      <c r="Q61" s="1477"/>
    </row>
    <row r="62" spans="2:17" ht="6.95" customHeight="1">
      <c r="B62" s="1477"/>
      <c r="C62" s="1477"/>
      <c r="D62" s="1477"/>
      <c r="E62" s="1477"/>
      <c r="F62" s="1477"/>
      <c r="G62" s="1478"/>
      <c r="H62" s="1477"/>
      <c r="I62" s="1477"/>
      <c r="J62" s="1478"/>
      <c r="K62" s="1477"/>
      <c r="L62" s="1478"/>
      <c r="M62" s="1477"/>
      <c r="N62" s="1478"/>
      <c r="O62" s="1477"/>
      <c r="P62" s="1478"/>
      <c r="Q62" s="1477"/>
    </row>
    <row r="63" spans="2:17" ht="8.1" customHeight="1">
      <c r="B63" s="1477"/>
      <c r="C63" s="1477"/>
      <c r="D63" s="1477"/>
      <c r="E63" s="1477"/>
      <c r="F63" s="1477"/>
      <c r="G63" s="1478"/>
      <c r="H63" s="1477"/>
      <c r="I63" s="1477"/>
      <c r="J63" s="1478"/>
      <c r="K63" s="1477"/>
      <c r="L63" s="1478"/>
      <c r="M63" s="1477"/>
      <c r="N63" s="1478"/>
      <c r="O63" s="1477"/>
      <c r="P63" s="1478"/>
      <c r="Q63" s="1477"/>
    </row>
    <row r="64" spans="2:17" ht="6.95" customHeight="1">
      <c r="B64" s="1477"/>
      <c r="C64" s="1477"/>
      <c r="D64" s="1477"/>
      <c r="E64" s="1477"/>
      <c r="F64" s="1477"/>
      <c r="G64" s="1478"/>
      <c r="H64" s="1477"/>
      <c r="I64" s="1477"/>
      <c r="J64" s="1478"/>
      <c r="K64" s="1477"/>
      <c r="L64" s="1478"/>
      <c r="M64" s="1477"/>
      <c r="N64" s="1478"/>
      <c r="O64" s="1477"/>
      <c r="P64" s="1478"/>
      <c r="Q64" s="1477"/>
    </row>
    <row r="65" spans="2:30" ht="6.95" customHeight="1">
      <c r="B65" s="1477"/>
      <c r="C65" s="1477"/>
      <c r="D65" s="1477"/>
      <c r="E65" s="1477"/>
      <c r="F65" s="1477"/>
      <c r="G65" s="1478"/>
      <c r="H65" s="1477"/>
      <c r="I65" s="1477"/>
      <c r="J65" s="1478"/>
      <c r="K65" s="1477"/>
      <c r="L65" s="1478"/>
      <c r="M65" s="1477"/>
      <c r="N65" s="1478"/>
      <c r="O65" s="1477"/>
      <c r="P65" s="1478"/>
      <c r="Q65" s="1477"/>
    </row>
    <row r="66" spans="2:30" ht="10.5" hidden="1" customHeight="1">
      <c r="G66" s="1480"/>
      <c r="J66" s="1480"/>
      <c r="L66" s="1480"/>
      <c r="N66" s="1480"/>
      <c r="P66" s="1480"/>
    </row>
    <row r="67" spans="2:30" ht="9" customHeight="1">
      <c r="R67" s="1467"/>
      <c r="S67" s="1467"/>
      <c r="T67" s="1467"/>
      <c r="U67" s="1467"/>
      <c r="V67" s="1467"/>
      <c r="W67" s="1467"/>
      <c r="X67" s="1467"/>
      <c r="AB67" s="1467"/>
      <c r="AD67" s="1467"/>
    </row>
    <row r="68" spans="2:30" ht="10.5" hidden="1" customHeight="1"/>
    <row r="69" spans="2:30" ht="6.95" customHeight="1"/>
    <row r="70" spans="2:30" ht="6.95" customHeight="1"/>
    <row r="71" spans="2:30" ht="6.95" customHeight="1"/>
    <row r="72" spans="2:30" ht="6.95" customHeight="1"/>
    <row r="73" spans="2:30" ht="6.95" customHeight="1"/>
    <row r="74" spans="2:30" ht="6.95" customHeight="1"/>
    <row r="75" spans="2:30" ht="6.95" customHeight="1"/>
    <row r="76" spans="2:30" ht="6.95" customHeight="1"/>
    <row r="77" spans="2:30" ht="6.95" customHeight="1"/>
    <row r="78" spans="2:30" ht="6.95" customHeight="1"/>
    <row r="79" spans="2:30" ht="6.95" customHeight="1"/>
    <row r="80" spans="2:30" ht="6.95" customHeight="1"/>
    <row r="81" spans="7:18" ht="6.95" customHeight="1"/>
    <row r="82" spans="7:18" ht="6.95" customHeight="1"/>
    <row r="83" spans="7:18" ht="8.1" customHeight="1"/>
    <row r="84" spans="7:18" ht="6.95" customHeight="1">
      <c r="R84" s="1477"/>
    </row>
    <row r="85" spans="7:18" ht="6.95" customHeight="1">
      <c r="R85" s="1477"/>
    </row>
    <row r="86" spans="7:18" ht="2.1" customHeight="1"/>
    <row r="87" spans="7:18" ht="8.1" customHeight="1"/>
    <row r="88" spans="7:18" ht="9" customHeight="1"/>
    <row r="89" spans="7:18">
      <c r="G89" s="1480"/>
      <c r="J89" s="1480"/>
      <c r="L89" s="1480"/>
    </row>
    <row r="90" spans="7:18">
      <c r="G90" s="1480"/>
      <c r="J90" s="1480"/>
      <c r="L90" s="1480"/>
    </row>
    <row r="91" spans="7:18">
      <c r="G91" s="1480"/>
      <c r="J91" s="1480"/>
      <c r="L91" s="1480"/>
    </row>
    <row r="92" spans="7:18">
      <c r="G92" s="1480"/>
      <c r="J92" s="1480"/>
      <c r="L92" s="1480"/>
    </row>
    <row r="93" spans="7:18">
      <c r="L93" s="1480"/>
    </row>
    <row r="94" spans="7:18">
      <c r="L94" s="1480"/>
    </row>
    <row r="95" spans="7:18">
      <c r="L95" s="1480"/>
    </row>
    <row r="96" spans="7:18">
      <c r="L96" s="1480"/>
    </row>
    <row r="97" spans="12:12">
      <c r="L97" s="1480"/>
    </row>
    <row r="98" spans="12:12">
      <c r="L98" s="1480"/>
    </row>
    <row r="99" spans="12:12">
      <c r="L99" s="1480"/>
    </row>
    <row r="100" spans="12:12">
      <c r="L100" s="1480"/>
    </row>
    <row r="101" spans="12:12">
      <c r="L101" s="1480"/>
    </row>
    <row r="102" spans="12:12">
      <c r="L102" s="1480"/>
    </row>
    <row r="103" spans="12:12">
      <c r="L103" s="1480"/>
    </row>
    <row r="104" spans="12:12">
      <c r="L104" s="1480"/>
    </row>
    <row r="105" spans="12:12">
      <c r="L105" s="1480"/>
    </row>
    <row r="106" spans="12:12">
      <c r="L106" s="1480"/>
    </row>
    <row r="107" spans="12:12">
      <c r="L107" s="1480"/>
    </row>
    <row r="108" spans="12:12">
      <c r="L108" s="1480"/>
    </row>
    <row r="109" spans="12:12">
      <c r="L109" s="1480"/>
    </row>
    <row r="110" spans="12:12">
      <c r="L110" s="1480"/>
    </row>
    <row r="111" spans="12:12">
      <c r="L111" s="1480"/>
    </row>
    <row r="112" spans="12:12">
      <c r="L112" s="1480"/>
    </row>
  </sheetData>
  <sheetProtection password="CA55" sheet="1" objects="1" scenarios="1"/>
  <phoneticPr fontId="9" type="noConversion"/>
  <pageMargins left="0.78740157480314965" right="0.51181102362204722" top="1.4960629921259843" bottom="0.98425196850393704" header="0" footer="0"/>
  <pageSetup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BQ122"/>
  <sheetViews>
    <sheetView showGridLines="0" workbookViewId="0">
      <selection sqref="A1:IV65536"/>
    </sheetView>
  </sheetViews>
  <sheetFormatPr baseColWidth="10" defaultColWidth="11.796875" defaultRowHeight="10.5"/>
  <cols>
    <col min="1" max="1" width="4.59765625" style="1483" customWidth="1"/>
    <col min="2" max="2" width="45.3984375" style="1483" customWidth="1"/>
    <col min="3" max="3" width="11" style="1483" customWidth="1"/>
    <col min="4" max="4" width="3" style="1483" customWidth="1"/>
    <col min="5" max="5" width="14.19921875" style="1483" customWidth="1"/>
    <col min="6" max="6" width="2" style="1483" customWidth="1"/>
    <col min="7" max="7" width="8.19921875" style="1483" customWidth="1"/>
    <col min="8" max="8" width="0.796875" style="1483" customWidth="1"/>
    <col min="9" max="9" width="10.59765625" style="1483" customWidth="1"/>
    <col min="10" max="10" width="0.59765625" style="1483" customWidth="1"/>
    <col min="11" max="11" width="9.59765625" style="1483" customWidth="1"/>
    <col min="12" max="12" width="4.3984375" style="1483" customWidth="1"/>
    <col min="13" max="13" width="0.19921875" style="1483" customWidth="1"/>
    <col min="14" max="16384" width="11.796875" style="1483"/>
  </cols>
  <sheetData>
    <row r="1" spans="1:69">
      <c r="A1" s="1482" t="s">
        <v>298</v>
      </c>
      <c r="C1" s="1484"/>
      <c r="D1" s="1484"/>
      <c r="E1" s="1484"/>
      <c r="F1" s="1484"/>
      <c r="G1" s="1484"/>
      <c r="H1" s="1484"/>
      <c r="I1" s="1484"/>
      <c r="J1" s="1484"/>
      <c r="K1" s="1484"/>
      <c r="L1" s="1484"/>
      <c r="AW1" s="1485" t="s">
        <v>298</v>
      </c>
      <c r="AZ1" s="1486" t="s">
        <v>380</v>
      </c>
      <c r="BA1" s="1486" t="s">
        <v>380</v>
      </c>
    </row>
    <row r="2" spans="1:69" ht="10.5" hidden="1" customHeight="1">
      <c r="A2" s="1484"/>
      <c r="C2" s="1484"/>
      <c r="D2" s="1484"/>
      <c r="E2" s="1484"/>
      <c r="F2" s="1484"/>
      <c r="G2" s="1484"/>
      <c r="H2" s="1484"/>
      <c r="I2" s="1484"/>
      <c r="J2" s="1484"/>
      <c r="K2" s="1484"/>
      <c r="L2" s="1484"/>
    </row>
    <row r="3" spans="1:69" ht="12" customHeight="1">
      <c r="A3" s="1482" t="s">
        <v>726</v>
      </c>
      <c r="C3" s="1484"/>
      <c r="D3" s="1484"/>
      <c r="E3" s="1484"/>
      <c r="F3" s="1484"/>
      <c r="G3" s="1484"/>
      <c r="H3" s="1484"/>
      <c r="I3" s="1484"/>
      <c r="J3" s="1484"/>
      <c r="K3" s="1484"/>
      <c r="L3" s="1484"/>
      <c r="AW3" s="1485" t="s">
        <v>626</v>
      </c>
    </row>
    <row r="4" spans="1:69" ht="10.5" customHeight="1">
      <c r="A4" s="1482" t="s">
        <v>727</v>
      </c>
      <c r="C4" s="1484"/>
      <c r="D4" s="1484"/>
      <c r="E4" s="1484"/>
      <c r="F4" s="1484"/>
      <c r="G4" s="1484"/>
      <c r="H4" s="1484"/>
      <c r="I4" s="1484"/>
      <c r="J4" s="1484"/>
      <c r="K4" s="1484"/>
      <c r="L4" s="1484"/>
      <c r="AW4" s="1485" t="s">
        <v>38</v>
      </c>
    </row>
    <row r="5" spans="1:69" ht="12.75" customHeight="1">
      <c r="A5" s="1482" t="s">
        <v>216</v>
      </c>
      <c r="C5" s="1484"/>
      <c r="D5" s="1484"/>
      <c r="E5" s="1484"/>
      <c r="F5" s="1484"/>
      <c r="G5" s="1484"/>
      <c r="H5" s="1484"/>
      <c r="I5" s="1484"/>
      <c r="J5" s="1484"/>
      <c r="K5" s="1484"/>
      <c r="L5" s="1484"/>
    </row>
    <row r="6" spans="1:69" ht="2.1" customHeight="1">
      <c r="B6" s="1484"/>
      <c r="C6" s="1484"/>
      <c r="D6" s="1484"/>
      <c r="E6" s="1484"/>
      <c r="F6" s="1484"/>
      <c r="G6" s="1484"/>
      <c r="H6" s="1484"/>
      <c r="I6" s="1484"/>
      <c r="J6" s="1484"/>
      <c r="K6" s="1484"/>
      <c r="L6" s="1484"/>
      <c r="BQ6" s="1485" t="s">
        <v>380</v>
      </c>
    </row>
    <row r="7" spans="1:69" ht="3" customHeight="1">
      <c r="A7" s="1487"/>
      <c r="B7" s="1488"/>
      <c r="C7" s="1489"/>
      <c r="D7" s="1488"/>
      <c r="E7" s="1489"/>
      <c r="F7" s="1488"/>
      <c r="G7" s="1489"/>
      <c r="H7" s="1489"/>
      <c r="I7" s="1489"/>
      <c r="J7" s="1489"/>
      <c r="K7" s="1489"/>
      <c r="L7" s="1489"/>
      <c r="M7" s="1490"/>
    </row>
    <row r="8" spans="1:69" ht="12" customHeight="1">
      <c r="A8" s="1491"/>
      <c r="B8" s="1492"/>
      <c r="C8" s="1493" t="s">
        <v>492</v>
      </c>
      <c r="D8" s="1492"/>
      <c r="E8" s="1494" t="s">
        <v>728</v>
      </c>
      <c r="F8" s="1492"/>
      <c r="G8" s="1493" t="s">
        <v>376</v>
      </c>
      <c r="H8" s="1495"/>
      <c r="I8" s="1495"/>
      <c r="J8" s="1495"/>
      <c r="K8" s="1495"/>
      <c r="L8" s="1495"/>
      <c r="M8" s="1496"/>
      <c r="AW8" s="1485" t="s">
        <v>381</v>
      </c>
    </row>
    <row r="9" spans="1:69" ht="12" customHeight="1">
      <c r="A9" s="1491"/>
      <c r="B9" s="1497" t="s">
        <v>682</v>
      </c>
      <c r="C9" s="1493" t="s">
        <v>498</v>
      </c>
      <c r="D9" s="1492"/>
      <c r="E9" s="1494" t="s">
        <v>730</v>
      </c>
      <c r="F9" s="1492"/>
      <c r="G9" s="1489"/>
      <c r="H9" s="1488"/>
      <c r="I9" s="1489"/>
      <c r="J9" s="1488"/>
      <c r="K9" s="1489"/>
      <c r="L9" s="1489"/>
      <c r="M9" s="1490"/>
      <c r="AW9" s="1485" t="s">
        <v>380</v>
      </c>
    </row>
    <row r="10" spans="1:69" ht="13.5" customHeight="1">
      <c r="A10" s="1491"/>
      <c r="B10" s="1492"/>
      <c r="C10" s="1498"/>
      <c r="D10" s="1492"/>
      <c r="E10" s="1493" t="s">
        <v>731</v>
      </c>
      <c r="F10" s="1492"/>
      <c r="G10" s="1499" t="s">
        <v>732</v>
      </c>
      <c r="H10" s="1500"/>
      <c r="I10" s="1499" t="s">
        <v>733</v>
      </c>
      <c r="J10" s="1500"/>
      <c r="K10" s="1499" t="s">
        <v>734</v>
      </c>
      <c r="L10" s="1495"/>
      <c r="M10" s="1496"/>
    </row>
    <row r="11" spans="1:69" ht="3.75" customHeight="1">
      <c r="A11" s="1501"/>
      <c r="B11" s="1502"/>
      <c r="C11" s="1503"/>
      <c r="D11" s="1502"/>
      <c r="E11" s="1503"/>
      <c r="F11" s="1502"/>
      <c r="G11" s="1503"/>
      <c r="H11" s="1502"/>
      <c r="I11" s="1503"/>
      <c r="J11" s="1502"/>
      <c r="K11" s="1503"/>
      <c r="L11" s="1503"/>
      <c r="M11" s="1504"/>
      <c r="AW11" s="1485" t="s">
        <v>500</v>
      </c>
    </row>
    <row r="12" spans="1:69" ht="10.5" hidden="1" customHeight="1">
      <c r="A12" s="1505"/>
      <c r="B12" s="1506"/>
      <c r="C12" s="1507"/>
      <c r="D12" s="1506"/>
      <c r="E12" s="1507"/>
      <c r="F12" s="1506"/>
      <c r="G12" s="1507"/>
      <c r="H12" s="1506"/>
      <c r="I12" s="1507"/>
      <c r="J12" s="1506"/>
      <c r="K12" s="1507"/>
      <c r="L12" s="1508"/>
      <c r="M12" s="1509"/>
    </row>
    <row r="13" spans="1:69" ht="12" customHeight="1">
      <c r="A13" s="1510"/>
      <c r="B13" s="1511" t="s">
        <v>389</v>
      </c>
      <c r="C13" s="1512">
        <f>SUM(C15+C19+C30)</f>
        <v>242</v>
      </c>
      <c r="D13" s="1513"/>
      <c r="E13" s="1512">
        <f>SUM(E15+E19+E30)</f>
        <v>170</v>
      </c>
      <c r="F13" s="1513"/>
      <c r="G13" s="1512">
        <f>SUM(G15+G19+G30)</f>
        <v>53</v>
      </c>
      <c r="H13" s="1513"/>
      <c r="I13" s="1512">
        <f>SUM(I15+I19+I30)</f>
        <v>39</v>
      </c>
      <c r="J13" s="1513"/>
      <c r="K13" s="1512">
        <f>SUM(K15+K19+K30)</f>
        <v>14</v>
      </c>
      <c r="L13" s="1514"/>
      <c r="M13" s="1515"/>
    </row>
    <row r="14" spans="1:69" ht="0.95" customHeight="1">
      <c r="A14" s="1516"/>
      <c r="B14" s="1517"/>
      <c r="D14" s="1517"/>
      <c r="F14" s="1517"/>
      <c r="H14" s="1517"/>
      <c r="J14" s="1517"/>
      <c r="L14" s="1518"/>
      <c r="M14" s="1517"/>
    </row>
    <row r="15" spans="1:69" ht="11.1" customHeight="1">
      <c r="A15" s="1510"/>
      <c r="B15" s="1519" t="s">
        <v>635</v>
      </c>
      <c r="C15" s="1520">
        <f>SUM(C16+C17)</f>
        <v>17</v>
      </c>
      <c r="D15" s="1521"/>
      <c r="E15" s="1520">
        <f>SUM(E16+E17)</f>
        <v>4</v>
      </c>
      <c r="F15" s="1521"/>
      <c r="G15" s="1514"/>
      <c r="H15" s="1521"/>
      <c r="I15" s="1514"/>
      <c r="J15" s="1521"/>
      <c r="K15" s="1514"/>
      <c r="L15" s="1514"/>
      <c r="M15" s="1521"/>
    </row>
    <row r="16" spans="1:69" ht="9.9499999999999993" customHeight="1">
      <c r="A16" s="1510"/>
      <c r="B16" s="1522" t="s">
        <v>636</v>
      </c>
      <c r="C16" s="1523">
        <v>10</v>
      </c>
      <c r="D16" s="1524"/>
      <c r="E16" s="1523">
        <v>3</v>
      </c>
      <c r="F16" s="1524"/>
      <c r="G16" s="1525"/>
      <c r="H16" s="1524"/>
      <c r="I16" s="1525"/>
      <c r="J16" s="1524"/>
      <c r="K16" s="1525"/>
      <c r="L16" s="1526"/>
      <c r="M16" s="1515"/>
    </row>
    <row r="17" spans="1:15" ht="9.9499999999999993" customHeight="1">
      <c r="A17" s="1510"/>
      <c r="B17" s="1522" t="s">
        <v>637</v>
      </c>
      <c r="C17" s="1523">
        <v>7</v>
      </c>
      <c r="D17" s="1524"/>
      <c r="E17" s="1523">
        <v>1</v>
      </c>
      <c r="F17" s="1524"/>
      <c r="G17" s="1525"/>
      <c r="H17" s="1524"/>
      <c r="I17" s="1525"/>
      <c r="J17" s="1524"/>
      <c r="K17" s="1525"/>
      <c r="L17" s="1525"/>
      <c r="M17" s="1524"/>
      <c r="N17" s="1518"/>
    </row>
    <row r="18" spans="1:15" ht="10.5" hidden="1" customHeight="1">
      <c r="A18" s="1516"/>
      <c r="B18" s="1524"/>
      <c r="C18" s="1525"/>
      <c r="D18" s="1524"/>
      <c r="E18" s="1525"/>
      <c r="F18" s="1524"/>
      <c r="G18" s="1525"/>
      <c r="H18" s="1524"/>
      <c r="I18" s="1525"/>
      <c r="J18" s="1524"/>
      <c r="K18" s="1525"/>
      <c r="L18" s="1518"/>
      <c r="M18" s="1527"/>
      <c r="N18" s="1518"/>
    </row>
    <row r="19" spans="1:15" ht="11.1" customHeight="1">
      <c r="A19" s="1510"/>
      <c r="B19" s="1519" t="s">
        <v>638</v>
      </c>
      <c r="C19" s="1520">
        <f>SUM(C20:C28)</f>
        <v>151</v>
      </c>
      <c r="D19" s="1521"/>
      <c r="E19" s="1520">
        <f>SUM(E20:E28)</f>
        <v>115</v>
      </c>
      <c r="F19" s="1521"/>
      <c r="G19" s="1520">
        <f>SUM(G20:G28)</f>
        <v>42</v>
      </c>
      <c r="H19" s="1521"/>
      <c r="I19" s="1520">
        <f>SUM(I20:I28)</f>
        <v>35</v>
      </c>
      <c r="J19" s="1521"/>
      <c r="K19" s="1520">
        <f>SUM(K20:K28)</f>
        <v>7</v>
      </c>
      <c r="L19" s="1514"/>
      <c r="M19" s="1521"/>
      <c r="N19" s="1528"/>
      <c r="O19" s="1484"/>
    </row>
    <row r="20" spans="1:15" ht="9.9499999999999993" customHeight="1">
      <c r="A20" s="1510"/>
      <c r="B20" s="1522" t="s">
        <v>636</v>
      </c>
      <c r="C20" s="1523">
        <v>2</v>
      </c>
      <c r="D20" s="1524"/>
      <c r="E20" s="1525"/>
      <c r="F20" s="1524"/>
      <c r="G20" s="1525"/>
      <c r="H20" s="1524"/>
      <c r="I20" s="1525"/>
      <c r="J20" s="1524"/>
      <c r="K20" s="1525"/>
      <c r="L20" s="1525"/>
      <c r="M20" s="1524"/>
      <c r="N20" s="1518"/>
    </row>
    <row r="21" spans="1:15" ht="9.9499999999999993" customHeight="1">
      <c r="A21" s="1510"/>
      <c r="B21" s="1522" t="s">
        <v>639</v>
      </c>
      <c r="C21" s="1523">
        <v>32</v>
      </c>
      <c r="D21" s="1524"/>
      <c r="E21" s="1523">
        <v>32</v>
      </c>
      <c r="F21" s="1524"/>
      <c r="G21" s="1525"/>
      <c r="H21" s="1524"/>
      <c r="I21" s="1525"/>
      <c r="J21" s="1524"/>
      <c r="K21" s="1525"/>
      <c r="L21" s="1525"/>
      <c r="M21" s="1524"/>
      <c r="N21" s="1518"/>
    </row>
    <row r="22" spans="1:15" ht="9.9499999999999993" customHeight="1">
      <c r="A22" s="1510"/>
      <c r="B22" s="1522" t="s">
        <v>640</v>
      </c>
      <c r="C22" s="1523">
        <v>4</v>
      </c>
      <c r="D22" s="1524"/>
      <c r="E22" s="1523">
        <v>4</v>
      </c>
      <c r="F22" s="1524"/>
      <c r="G22" s="1525"/>
      <c r="H22" s="1524"/>
      <c r="I22" s="1525"/>
      <c r="J22" s="1524"/>
      <c r="K22" s="1525"/>
      <c r="L22" s="1525"/>
      <c r="M22" s="1524"/>
      <c r="N22" s="1518"/>
    </row>
    <row r="23" spans="1:15" ht="9.9499999999999993" customHeight="1">
      <c r="A23" s="1510"/>
      <c r="B23" s="1522" t="s">
        <v>637</v>
      </c>
      <c r="C23" s="1523">
        <v>6</v>
      </c>
      <c r="D23" s="1524"/>
      <c r="E23" s="1523">
        <v>3</v>
      </c>
      <c r="F23" s="1524"/>
      <c r="G23" s="1525"/>
      <c r="H23" s="1524"/>
      <c r="I23" s="1525"/>
      <c r="J23" s="1524"/>
      <c r="K23" s="1525"/>
      <c r="L23" s="1525"/>
      <c r="M23" s="1524"/>
      <c r="N23" s="1518"/>
    </row>
    <row r="24" spans="1:15" ht="9.9499999999999993" customHeight="1">
      <c r="A24" s="1510"/>
      <c r="B24" s="1522" t="s">
        <v>641</v>
      </c>
      <c r="C24" s="1523">
        <v>44</v>
      </c>
      <c r="D24" s="1524"/>
      <c r="E24" s="1523">
        <v>44</v>
      </c>
      <c r="F24" s="1524"/>
      <c r="G24" s="1523">
        <f>SUM(I24:K24)</f>
        <v>39</v>
      </c>
      <c r="H24" s="1524"/>
      <c r="I24" s="1523">
        <v>33</v>
      </c>
      <c r="J24" s="1524"/>
      <c r="K24" s="1523">
        <v>6</v>
      </c>
      <c r="L24" s="1525"/>
      <c r="M24" s="1524"/>
      <c r="N24" s="1518"/>
    </row>
    <row r="25" spans="1:15" ht="9.9499999999999993" customHeight="1">
      <c r="A25" s="1510"/>
      <c r="B25" s="1522" t="s">
        <v>642</v>
      </c>
      <c r="C25" s="1523">
        <v>16</v>
      </c>
      <c r="D25" s="1524"/>
      <c r="E25" s="1525"/>
      <c r="F25" s="1524"/>
      <c r="G25" s="1525"/>
      <c r="H25" s="1524"/>
      <c r="I25" s="1525"/>
      <c r="J25" s="1524"/>
      <c r="K25" s="1525"/>
      <c r="L25" s="1525"/>
      <c r="M25" s="1524"/>
      <c r="N25" s="1518"/>
    </row>
    <row r="26" spans="1:15" ht="9.9499999999999993" customHeight="1">
      <c r="A26" s="1510"/>
      <c r="B26" s="1522" t="s">
        <v>643</v>
      </c>
      <c r="C26" s="1523">
        <v>7</v>
      </c>
      <c r="D26" s="1524"/>
      <c r="E26" s="1523">
        <v>2</v>
      </c>
      <c r="F26" s="1524"/>
      <c r="G26" s="1523">
        <f>SUM(I26:K26)</f>
        <v>3</v>
      </c>
      <c r="H26" s="1524"/>
      <c r="I26" s="1523">
        <v>2</v>
      </c>
      <c r="J26" s="1524"/>
      <c r="K26" s="1523">
        <v>1</v>
      </c>
      <c r="L26" s="1525"/>
      <c r="M26" s="1524"/>
      <c r="N26" s="1518"/>
    </row>
    <row r="27" spans="1:15" ht="9.9499999999999993" customHeight="1">
      <c r="A27" s="1510"/>
      <c r="B27" s="1522" t="s">
        <v>644</v>
      </c>
      <c r="C27" s="1523">
        <v>24</v>
      </c>
      <c r="D27" s="1524"/>
      <c r="E27" s="1523">
        <v>24</v>
      </c>
      <c r="F27" s="1524"/>
      <c r="G27" s="1525"/>
      <c r="H27" s="1524"/>
      <c r="I27" s="1525"/>
      <c r="J27" s="1524"/>
      <c r="K27" s="1525"/>
      <c r="L27" s="1525"/>
      <c r="M27" s="1524"/>
      <c r="N27" s="1518"/>
    </row>
    <row r="28" spans="1:15" ht="9.9499999999999993" customHeight="1">
      <c r="A28" s="1505"/>
      <c r="B28" s="1529" t="s">
        <v>645</v>
      </c>
      <c r="C28" s="1530">
        <v>16</v>
      </c>
      <c r="D28" s="1531"/>
      <c r="E28" s="1530">
        <v>6</v>
      </c>
      <c r="F28" s="1531"/>
      <c r="G28" s="1532"/>
      <c r="H28" s="1531"/>
      <c r="I28" s="1532"/>
      <c r="J28" s="1531"/>
      <c r="K28" s="1532"/>
      <c r="L28" s="1532"/>
      <c r="M28" s="1531"/>
      <c r="N28" s="1518"/>
    </row>
    <row r="29" spans="1:15" ht="10.5" hidden="1" customHeight="1">
      <c r="A29" s="1510"/>
      <c r="B29" s="1524"/>
      <c r="C29" s="1525"/>
      <c r="D29" s="1524"/>
      <c r="E29" s="1525"/>
      <c r="F29" s="1524"/>
      <c r="G29" s="1525"/>
      <c r="H29" s="1524"/>
      <c r="I29" s="1525"/>
      <c r="J29" s="1524"/>
      <c r="K29" s="1525"/>
      <c r="L29" s="1525"/>
      <c r="M29" s="1524"/>
      <c r="N29" s="1518"/>
    </row>
    <row r="30" spans="1:15" ht="11.1" customHeight="1">
      <c r="A30" s="1510"/>
      <c r="B30" s="1519" t="s">
        <v>167</v>
      </c>
      <c r="C30" s="1520">
        <f>SUM(C31:C38)</f>
        <v>74</v>
      </c>
      <c r="D30" s="1521"/>
      <c r="E30" s="1520">
        <f>SUM(E31:E38)</f>
        <v>51</v>
      </c>
      <c r="F30" s="1521"/>
      <c r="G30" s="1520">
        <f>SUM(G31:G38)</f>
        <v>11</v>
      </c>
      <c r="H30" s="1521"/>
      <c r="I30" s="1520">
        <f>SUM(I31:I38)</f>
        <v>4</v>
      </c>
      <c r="J30" s="1521"/>
      <c r="K30" s="1520">
        <f>SUM(K31:K38)</f>
        <v>7</v>
      </c>
      <c r="L30" s="1525"/>
      <c r="M30" s="1524"/>
      <c r="N30" s="1518"/>
    </row>
    <row r="31" spans="1:15">
      <c r="A31" s="1510"/>
      <c r="B31" s="1522" t="s">
        <v>646</v>
      </c>
      <c r="C31" s="1523">
        <v>7</v>
      </c>
      <c r="D31" s="1524"/>
      <c r="E31" s="1523">
        <v>2</v>
      </c>
      <c r="F31" s="1524"/>
      <c r="G31" s="1523">
        <f>SUM(I31:K31)</f>
        <v>1</v>
      </c>
      <c r="H31" s="1524"/>
      <c r="I31" s="1523">
        <v>1</v>
      </c>
      <c r="J31" s="1524"/>
      <c r="K31" s="1525"/>
      <c r="L31" s="1525"/>
      <c r="M31" s="1524"/>
      <c r="N31" s="1518"/>
    </row>
    <row r="32" spans="1:15">
      <c r="A32" s="1510"/>
      <c r="B32" s="1522" t="s">
        <v>647</v>
      </c>
      <c r="C32" s="1523">
        <v>6</v>
      </c>
      <c r="D32" s="1524"/>
      <c r="E32" s="1523">
        <v>6</v>
      </c>
      <c r="F32" s="1524"/>
      <c r="G32" s="1523">
        <f>SUM(I32:K32)</f>
        <v>5</v>
      </c>
      <c r="H32" s="1524"/>
      <c r="I32" s="1523">
        <v>1</v>
      </c>
      <c r="J32" s="1524"/>
      <c r="K32" s="1523">
        <v>4</v>
      </c>
      <c r="L32" s="1525"/>
      <c r="M32" s="1524"/>
      <c r="N32" s="1518"/>
    </row>
    <row r="33" spans="1:14">
      <c r="A33" s="1510"/>
      <c r="B33" s="1522" t="s">
        <v>648</v>
      </c>
      <c r="C33" s="1523">
        <v>6</v>
      </c>
      <c r="D33" s="1524"/>
      <c r="E33" s="1523">
        <v>2</v>
      </c>
      <c r="F33" s="1524"/>
      <c r="G33" s="1525"/>
      <c r="H33" s="1524"/>
      <c r="I33" s="1525"/>
      <c r="J33" s="1524"/>
      <c r="K33" s="1525"/>
      <c r="L33" s="1525"/>
      <c r="M33" s="1524"/>
      <c r="N33" s="1518"/>
    </row>
    <row r="34" spans="1:14">
      <c r="A34" s="1510"/>
      <c r="B34" s="1522" t="s">
        <v>642</v>
      </c>
      <c r="C34" s="1523">
        <v>31</v>
      </c>
      <c r="D34" s="1524"/>
      <c r="E34" s="1523">
        <v>31</v>
      </c>
      <c r="F34" s="1524"/>
      <c r="G34" s="1525"/>
      <c r="H34" s="1524"/>
      <c r="I34" s="1525"/>
      <c r="J34" s="1524"/>
      <c r="K34" s="1525"/>
      <c r="L34" s="1525"/>
      <c r="M34" s="1524"/>
      <c r="N34" s="1518"/>
    </row>
    <row r="35" spans="1:14" ht="9.9499999999999993" customHeight="1">
      <c r="A35" s="1510"/>
      <c r="B35" s="1522" t="s">
        <v>649</v>
      </c>
      <c r="C35" s="1523">
        <v>7</v>
      </c>
      <c r="D35" s="1524"/>
      <c r="E35" s="1523">
        <v>2</v>
      </c>
      <c r="F35" s="1524"/>
      <c r="G35" s="1525"/>
      <c r="H35" s="1524"/>
      <c r="I35" s="1525"/>
      <c r="J35" s="1524"/>
      <c r="K35" s="1525"/>
      <c r="L35" s="1525"/>
      <c r="M35" s="1524"/>
      <c r="N35" s="1518"/>
    </row>
    <row r="36" spans="1:14" ht="9.9499999999999993" customHeight="1">
      <c r="A36" s="1510"/>
      <c r="B36" s="1522" t="s">
        <v>650</v>
      </c>
      <c r="C36" s="1523">
        <v>7</v>
      </c>
      <c r="D36" s="1524"/>
      <c r="E36" s="1523">
        <v>2</v>
      </c>
      <c r="F36" s="1524"/>
      <c r="G36" s="1525"/>
      <c r="H36" s="1524"/>
      <c r="I36" s="1525"/>
      <c r="J36" s="1524"/>
      <c r="K36" s="1525"/>
      <c r="L36" s="1525"/>
      <c r="M36" s="1524"/>
      <c r="N36" s="1518"/>
    </row>
    <row r="37" spans="1:14" ht="9.9499999999999993" customHeight="1">
      <c r="A37" s="1510"/>
      <c r="B37" s="1522" t="s">
        <v>651</v>
      </c>
      <c r="C37" s="1523">
        <v>6</v>
      </c>
      <c r="D37" s="1524"/>
      <c r="E37" s="1523">
        <v>2</v>
      </c>
      <c r="F37" s="1524"/>
      <c r="G37" s="1523">
        <f>SUM(I37:K37)</f>
        <v>1</v>
      </c>
      <c r="H37" s="1524"/>
      <c r="I37" s="1523">
        <v>1</v>
      </c>
      <c r="J37" s="1524"/>
      <c r="K37" s="1525"/>
      <c r="L37" s="1525"/>
      <c r="M37" s="1524"/>
      <c r="N37" s="1518"/>
    </row>
    <row r="38" spans="1:14">
      <c r="A38" s="1510"/>
      <c r="B38" s="1522" t="s">
        <v>652</v>
      </c>
      <c r="C38" s="1523">
        <v>4</v>
      </c>
      <c r="D38" s="1524"/>
      <c r="E38" s="1523">
        <v>4</v>
      </c>
      <c r="F38" s="1524"/>
      <c r="G38" s="1523">
        <f>SUM(I38:K38)</f>
        <v>4</v>
      </c>
      <c r="H38" s="1524"/>
      <c r="I38" s="1523">
        <v>1</v>
      </c>
      <c r="J38" s="1524"/>
      <c r="K38" s="1523">
        <v>3</v>
      </c>
      <c r="L38" s="1518"/>
      <c r="M38" s="1517"/>
    </row>
    <row r="39" spans="1:14" ht="10.5" hidden="1" customHeight="1">
      <c r="A39" s="1516"/>
      <c r="B39" s="1524"/>
      <c r="C39" s="1525"/>
      <c r="D39" s="1524"/>
      <c r="E39" s="1525"/>
      <c r="F39" s="1524"/>
      <c r="G39" s="1525"/>
      <c r="H39" s="1524"/>
      <c r="I39" s="1525"/>
      <c r="J39" s="1524"/>
      <c r="K39" s="1525"/>
      <c r="L39" s="1518"/>
      <c r="M39" s="1517"/>
    </row>
    <row r="40" spans="1:14" ht="11.1" customHeight="1">
      <c r="A40" s="1516"/>
      <c r="B40" s="1511" t="s">
        <v>435</v>
      </c>
      <c r="C40" s="1512">
        <f>SUM(C42+C43+C46+C52+C56+C57+C62+C63+C68+C69+C70+C71+C72)</f>
        <v>7924</v>
      </c>
      <c r="D40" s="1513"/>
      <c r="E40" s="1512">
        <f>SUM(E42+E43+E46+E52+E56+E57+E62+E63+E68+E69+E70+E71+E72)</f>
        <v>2550</v>
      </c>
      <c r="F40" s="1513"/>
      <c r="G40" s="1512">
        <f>SUM(G42+G43+G46+G52+G56+G57+G62+G63+G68+G69+G70+G71+G72)</f>
        <v>1195</v>
      </c>
      <c r="H40" s="1513"/>
      <c r="I40" s="1512">
        <f>SUM(I42+I43+I46+I52+I56+I57+I62+I63+I68+I69+I70+I71+I72)</f>
        <v>500</v>
      </c>
      <c r="J40" s="1513"/>
      <c r="K40" s="1512">
        <f>SUM(K42+K43+K46+K52+K56+K57+K62+K63+K68+K69+K70+K71+K72)</f>
        <v>695</v>
      </c>
      <c r="L40" s="1508"/>
      <c r="M40" s="1509"/>
    </row>
    <row r="41" spans="1:14" ht="10.5" hidden="1" customHeight="1">
      <c r="A41" s="1516"/>
      <c r="B41" s="1524"/>
      <c r="C41" s="1525"/>
      <c r="D41" s="1524"/>
      <c r="E41" s="1525"/>
      <c r="F41" s="1524"/>
      <c r="G41" s="1525"/>
      <c r="H41" s="1524"/>
      <c r="I41" s="1525"/>
      <c r="J41" s="1524"/>
      <c r="K41" s="1525"/>
      <c r="L41" s="1518"/>
      <c r="M41" s="1517"/>
    </row>
    <row r="42" spans="1:14" ht="9.9499999999999993" customHeight="1">
      <c r="A42" s="1505"/>
      <c r="B42" s="1529" t="s">
        <v>1308</v>
      </c>
      <c r="C42" s="1530">
        <v>170</v>
      </c>
      <c r="D42" s="1531"/>
      <c r="E42" s="1530">
        <v>71</v>
      </c>
      <c r="F42" s="1531"/>
      <c r="G42" s="1530">
        <f>SUM(I42:K42)</f>
        <v>18</v>
      </c>
      <c r="H42" s="1531"/>
      <c r="I42" s="1530">
        <v>17</v>
      </c>
      <c r="J42" s="1533"/>
      <c r="K42" s="1530">
        <v>1</v>
      </c>
      <c r="L42" s="1532"/>
      <c r="M42" s="1533"/>
    </row>
    <row r="43" spans="1:14" ht="9.9499999999999993" customHeight="1">
      <c r="A43" s="1510"/>
      <c r="B43" s="1519" t="s">
        <v>438</v>
      </c>
      <c r="C43" s="1520">
        <f>SUM(C44:C45)</f>
        <v>216</v>
      </c>
      <c r="D43" s="1521"/>
      <c r="E43" s="1520">
        <f>SUM(E44:E45)</f>
        <v>115</v>
      </c>
      <c r="F43" s="1521"/>
      <c r="G43" s="1520">
        <f>SUM(G44:G45)</f>
        <v>19</v>
      </c>
      <c r="H43" s="1521"/>
      <c r="I43" s="1520">
        <f>SUM(I44:I45)</f>
        <v>7</v>
      </c>
      <c r="J43" s="1521"/>
      <c r="K43" s="1520">
        <f>SUM(K44:K45)</f>
        <v>12</v>
      </c>
      <c r="L43" s="1514"/>
      <c r="M43" s="1515"/>
    </row>
    <row r="44" spans="1:14" ht="9.9499999999999993" customHeight="1">
      <c r="A44" s="1510"/>
      <c r="B44" s="1534" t="s">
        <v>504</v>
      </c>
      <c r="C44" s="1535">
        <v>158</v>
      </c>
      <c r="D44" s="1536"/>
      <c r="E44" s="1535">
        <v>57</v>
      </c>
      <c r="F44" s="1536"/>
      <c r="G44" s="1535">
        <f>SUM(I44:K44)</f>
        <v>19</v>
      </c>
      <c r="H44" s="1536"/>
      <c r="I44" s="1535">
        <v>7</v>
      </c>
      <c r="J44" s="1536"/>
      <c r="K44" s="1535">
        <v>12</v>
      </c>
      <c r="L44" s="1537"/>
      <c r="M44" s="1515"/>
    </row>
    <row r="45" spans="1:14" ht="9.9499999999999993" customHeight="1">
      <c r="A45" s="1510"/>
      <c r="B45" s="1534" t="s">
        <v>505</v>
      </c>
      <c r="C45" s="1535">
        <v>58</v>
      </c>
      <c r="D45" s="1536"/>
      <c r="E45" s="1535">
        <v>58</v>
      </c>
      <c r="F45" s="1536"/>
      <c r="G45" s="1537"/>
      <c r="H45" s="1536"/>
      <c r="I45" s="1537"/>
      <c r="J45" s="1536"/>
      <c r="K45" s="1537"/>
      <c r="L45" s="1537"/>
      <c r="M45" s="1515"/>
    </row>
    <row r="46" spans="1:14" ht="9.9499999999999993" customHeight="1">
      <c r="A46" s="1510"/>
      <c r="B46" s="1519" t="s">
        <v>579</v>
      </c>
      <c r="C46" s="1520">
        <f>SUM(C47:C51)</f>
        <v>739</v>
      </c>
      <c r="D46" s="1521"/>
      <c r="E46" s="1520">
        <f>SUM(E47:E51)</f>
        <v>337</v>
      </c>
      <c r="F46" s="1521"/>
      <c r="G46" s="1520">
        <f>SUM(G47:G51)</f>
        <v>60</v>
      </c>
      <c r="H46" s="1521"/>
      <c r="I46" s="1520">
        <f>SUM(I47:I51)</f>
        <v>20</v>
      </c>
      <c r="J46" s="1521"/>
      <c r="K46" s="1520">
        <f>SUM(K47:K51)</f>
        <v>40</v>
      </c>
      <c r="L46" s="1514"/>
      <c r="M46" s="1515"/>
    </row>
    <row r="47" spans="1:14" ht="9.9499999999999993" customHeight="1">
      <c r="A47" s="1510"/>
      <c r="B47" s="1534" t="s">
        <v>1310</v>
      </c>
      <c r="C47" s="1535">
        <v>131</v>
      </c>
      <c r="D47" s="1536"/>
      <c r="E47" s="1535">
        <v>79</v>
      </c>
      <c r="F47" s="1536"/>
      <c r="G47" s="1537"/>
      <c r="H47" s="1536"/>
      <c r="I47" s="1537"/>
      <c r="J47" s="1536"/>
      <c r="K47" s="1537"/>
      <c r="L47" s="1537"/>
      <c r="M47" s="1515"/>
    </row>
    <row r="48" spans="1:14" ht="9.9499999999999993" customHeight="1">
      <c r="A48" s="1510"/>
      <c r="B48" s="1534" t="s">
        <v>1311</v>
      </c>
      <c r="C48" s="1535">
        <v>142</v>
      </c>
      <c r="D48" s="1536"/>
      <c r="E48" s="1535">
        <v>58</v>
      </c>
      <c r="F48" s="1536"/>
      <c r="G48" s="1537"/>
      <c r="H48" s="1536"/>
      <c r="I48" s="1537"/>
      <c r="J48" s="1536"/>
      <c r="K48" s="1537"/>
      <c r="L48" s="1537"/>
      <c r="M48" s="1515"/>
    </row>
    <row r="49" spans="1:13" ht="9.9499999999999993" customHeight="1">
      <c r="A49" s="1510"/>
      <c r="B49" s="1534" t="s">
        <v>1312</v>
      </c>
      <c r="C49" s="1535">
        <v>117</v>
      </c>
      <c r="D49" s="1536"/>
      <c r="E49" s="1535">
        <v>51</v>
      </c>
      <c r="F49" s="1536"/>
      <c r="G49" s="1537"/>
      <c r="H49" s="1536"/>
      <c r="I49" s="1537"/>
      <c r="J49" s="1536"/>
      <c r="K49" s="1537"/>
      <c r="L49" s="1537"/>
      <c r="M49" s="1515"/>
    </row>
    <row r="50" spans="1:13" ht="9.9499999999999993" customHeight="1">
      <c r="A50" s="1510"/>
      <c r="B50" s="1534" t="s">
        <v>1314</v>
      </c>
      <c r="C50" s="1535">
        <v>298</v>
      </c>
      <c r="D50" s="1536"/>
      <c r="E50" s="1535">
        <v>127</v>
      </c>
      <c r="F50" s="1536"/>
      <c r="G50" s="1535">
        <f>SUM(I50:K50)</f>
        <v>54</v>
      </c>
      <c r="H50" s="1536"/>
      <c r="I50" s="1535">
        <v>14</v>
      </c>
      <c r="J50" s="1536"/>
      <c r="K50" s="1535">
        <v>40</v>
      </c>
      <c r="L50" s="1537"/>
      <c r="M50" s="1515"/>
    </row>
    <row r="51" spans="1:13" ht="9.9499999999999993" customHeight="1">
      <c r="A51" s="1510"/>
      <c r="B51" s="1534" t="s">
        <v>1313</v>
      </c>
      <c r="C51" s="1535">
        <v>51</v>
      </c>
      <c r="D51" s="1536"/>
      <c r="E51" s="1535">
        <v>22</v>
      </c>
      <c r="F51" s="1536"/>
      <c r="G51" s="1535">
        <f>SUM(I51:K51)</f>
        <v>6</v>
      </c>
      <c r="H51" s="1536"/>
      <c r="I51" s="1535">
        <v>6</v>
      </c>
      <c r="J51" s="1536"/>
      <c r="K51" s="1537"/>
      <c r="L51" s="1537"/>
      <c r="M51" s="1515"/>
    </row>
    <row r="52" spans="1:13" ht="9.9499999999999993" customHeight="1">
      <c r="A52" s="1510"/>
      <c r="B52" s="1519" t="s">
        <v>580</v>
      </c>
      <c r="C52" s="1520">
        <f>SUM(C53:C55)</f>
        <v>2271</v>
      </c>
      <c r="D52" s="1521"/>
      <c r="E52" s="1520">
        <f>SUM(E53:E55)</f>
        <v>698</v>
      </c>
      <c r="F52" s="1521"/>
      <c r="G52" s="1520">
        <f>(I52+K52)</f>
        <v>465</v>
      </c>
      <c r="H52" s="1521"/>
      <c r="I52" s="1520">
        <f>SUM(I53:I55)</f>
        <v>154</v>
      </c>
      <c r="J52" s="1521"/>
      <c r="K52" s="1520">
        <f>SUM(K53:K55)</f>
        <v>311</v>
      </c>
      <c r="L52" s="1514"/>
      <c r="M52" s="1513"/>
    </row>
    <row r="53" spans="1:13" ht="9.9499999999999993" customHeight="1">
      <c r="A53" s="1510"/>
      <c r="B53" s="1534" t="s">
        <v>1324</v>
      </c>
      <c r="C53" s="1535">
        <v>698</v>
      </c>
      <c r="D53" s="1536"/>
      <c r="E53" s="1535">
        <v>698</v>
      </c>
      <c r="F53" s="1536"/>
      <c r="G53" s="1537"/>
      <c r="H53" s="1536"/>
      <c r="I53" s="1537"/>
      <c r="J53" s="1536"/>
      <c r="K53" s="1537"/>
      <c r="L53" s="1537"/>
      <c r="M53" s="1515"/>
    </row>
    <row r="54" spans="1:13" ht="9.9499999999999993" customHeight="1">
      <c r="A54" s="1510"/>
      <c r="B54" s="1534" t="s">
        <v>1317</v>
      </c>
      <c r="C54" s="1535">
        <v>412</v>
      </c>
      <c r="D54" s="1536"/>
      <c r="E54" s="1537"/>
      <c r="F54" s="1536"/>
      <c r="G54" s="1535">
        <f>(I54+K54)</f>
        <v>67</v>
      </c>
      <c r="H54" s="1536"/>
      <c r="I54" s="1535">
        <v>22</v>
      </c>
      <c r="J54" s="1536"/>
      <c r="K54" s="1535">
        <v>45</v>
      </c>
      <c r="L54" s="1537"/>
      <c r="M54" s="1515"/>
    </row>
    <row r="55" spans="1:13" ht="9.9499999999999993" customHeight="1">
      <c r="A55" s="1510"/>
      <c r="B55" s="1534" t="s">
        <v>1318</v>
      </c>
      <c r="C55" s="1535">
        <v>1161</v>
      </c>
      <c r="D55" s="1536"/>
      <c r="E55" s="1537"/>
      <c r="F55" s="1536"/>
      <c r="G55" s="1535">
        <f>(I55+K55)</f>
        <v>398</v>
      </c>
      <c r="H55" s="1536"/>
      <c r="I55" s="1535">
        <v>132</v>
      </c>
      <c r="J55" s="1536"/>
      <c r="K55" s="1535">
        <v>266</v>
      </c>
      <c r="L55" s="1537"/>
      <c r="M55" s="1515"/>
    </row>
    <row r="56" spans="1:13" ht="9.9499999999999993" customHeight="1">
      <c r="A56" s="1510"/>
      <c r="B56" s="1522" t="s">
        <v>582</v>
      </c>
      <c r="C56" s="1523">
        <v>1444</v>
      </c>
      <c r="D56" s="1524"/>
      <c r="E56" s="1523">
        <v>363</v>
      </c>
      <c r="F56" s="1524"/>
      <c r="G56" s="1523">
        <f>(I56+K56)</f>
        <v>182</v>
      </c>
      <c r="H56" s="1524"/>
      <c r="I56" s="1523">
        <v>111</v>
      </c>
      <c r="J56" s="1524"/>
      <c r="K56" s="1523">
        <v>71</v>
      </c>
      <c r="L56" s="1525"/>
      <c r="M56" s="1515"/>
    </row>
    <row r="57" spans="1:13" ht="9.9499999999999993" customHeight="1">
      <c r="A57" s="1510"/>
      <c r="B57" s="1519" t="s">
        <v>452</v>
      </c>
      <c r="C57" s="1520">
        <f>SUM(C58:C61)</f>
        <v>743</v>
      </c>
      <c r="D57" s="1521"/>
      <c r="E57" s="1520">
        <f>SUM(E58:E61)</f>
        <v>277</v>
      </c>
      <c r="F57" s="1521"/>
      <c r="G57" s="1520">
        <f>SUM(G58:G61)</f>
        <v>111</v>
      </c>
      <c r="H57" s="1521"/>
      <c r="I57" s="1520">
        <f>SUM(I58:I61)</f>
        <v>53</v>
      </c>
      <c r="J57" s="1521"/>
      <c r="K57" s="1520">
        <f>SUM(K58:K61)</f>
        <v>58</v>
      </c>
      <c r="L57" s="1514"/>
      <c r="M57" s="1515"/>
    </row>
    <row r="58" spans="1:13" ht="9.9499999999999993" customHeight="1">
      <c r="A58" s="1510"/>
      <c r="B58" s="1534" t="s">
        <v>1324</v>
      </c>
      <c r="C58" s="1535">
        <v>239</v>
      </c>
      <c r="D58" s="1536"/>
      <c r="E58" s="1535">
        <v>239</v>
      </c>
      <c r="F58" s="1536"/>
      <c r="G58" s="1537"/>
      <c r="H58" s="1536"/>
      <c r="I58" s="1537"/>
      <c r="J58" s="1536"/>
      <c r="K58" s="1537"/>
      <c r="L58" s="1537"/>
      <c r="M58" s="1515"/>
    </row>
    <row r="59" spans="1:13" ht="9.9499999999999993" customHeight="1">
      <c r="A59" s="1510"/>
      <c r="B59" s="1534" t="s">
        <v>656</v>
      </c>
      <c r="C59" s="1535">
        <v>87</v>
      </c>
      <c r="D59" s="1536"/>
      <c r="E59" s="1537"/>
      <c r="F59" s="1536"/>
      <c r="G59" s="1535">
        <f>(I59+K59)</f>
        <v>27</v>
      </c>
      <c r="H59" s="1536"/>
      <c r="I59" s="1535">
        <v>11</v>
      </c>
      <c r="J59" s="1536"/>
      <c r="K59" s="1535">
        <v>16</v>
      </c>
      <c r="L59" s="1537"/>
      <c r="M59" s="1515"/>
    </row>
    <row r="60" spans="1:13" ht="9.9499999999999993" customHeight="1">
      <c r="A60" s="1510"/>
      <c r="B60" s="1534" t="s">
        <v>1320</v>
      </c>
      <c r="C60" s="1535">
        <v>337</v>
      </c>
      <c r="D60" s="1536"/>
      <c r="E60" s="1537"/>
      <c r="F60" s="1536"/>
      <c r="G60" s="1535">
        <f>(I60+K60)</f>
        <v>71</v>
      </c>
      <c r="H60" s="1536"/>
      <c r="I60" s="1535">
        <v>37</v>
      </c>
      <c r="J60" s="1536"/>
      <c r="K60" s="1535">
        <v>34</v>
      </c>
      <c r="L60" s="1537"/>
      <c r="M60" s="1515"/>
    </row>
    <row r="61" spans="1:13" ht="9.9499999999999993" customHeight="1">
      <c r="A61" s="1510"/>
      <c r="B61" s="1534" t="s">
        <v>735</v>
      </c>
      <c r="C61" s="1535">
        <v>80</v>
      </c>
      <c r="D61" s="1536"/>
      <c r="E61" s="1535">
        <v>38</v>
      </c>
      <c r="F61" s="1536"/>
      <c r="G61" s="1535">
        <f>(I61+K61)</f>
        <v>13</v>
      </c>
      <c r="H61" s="1536"/>
      <c r="I61" s="1535">
        <v>5</v>
      </c>
      <c r="J61" s="1536"/>
      <c r="K61" s="1535">
        <v>8</v>
      </c>
      <c r="L61" s="1537"/>
      <c r="M61" s="1515"/>
    </row>
    <row r="62" spans="1:13" ht="9.9499999999999993" customHeight="1">
      <c r="A62" s="1510"/>
      <c r="B62" s="1522" t="s">
        <v>486</v>
      </c>
      <c r="C62" s="1523">
        <v>341</v>
      </c>
      <c r="D62" s="1524"/>
      <c r="E62" s="1523">
        <v>166</v>
      </c>
      <c r="F62" s="1524"/>
      <c r="G62" s="1523">
        <f>(I62+K62)</f>
        <v>37</v>
      </c>
      <c r="H62" s="1524"/>
      <c r="I62" s="1523">
        <v>2</v>
      </c>
      <c r="J62" s="1524"/>
      <c r="K62" s="1523">
        <v>35</v>
      </c>
      <c r="L62" s="1525"/>
      <c r="M62" s="1515"/>
    </row>
    <row r="63" spans="1:13" ht="9.9499999999999993" customHeight="1">
      <c r="A63" s="1510"/>
      <c r="B63" s="1519" t="s">
        <v>585</v>
      </c>
      <c r="C63" s="1520">
        <f>SUM(C64:C67)</f>
        <v>106</v>
      </c>
      <c r="D63" s="1521"/>
      <c r="E63" s="1520">
        <f>SUM(E64)</f>
        <v>35</v>
      </c>
      <c r="F63" s="1521"/>
      <c r="G63" s="1520">
        <f>SUM(G64:G67)</f>
        <v>32</v>
      </c>
      <c r="H63" s="1521"/>
      <c r="I63" s="1520">
        <f>SUM(I64:I67)</f>
        <v>25</v>
      </c>
      <c r="J63" s="1521"/>
      <c r="K63" s="1520">
        <f>SUM(K64:K67)</f>
        <v>7</v>
      </c>
      <c r="L63" s="1514"/>
      <c r="M63" s="1515"/>
    </row>
    <row r="64" spans="1:13" ht="9.9499999999999993" customHeight="1">
      <c r="A64" s="1510"/>
      <c r="B64" s="1534" t="s">
        <v>1324</v>
      </c>
      <c r="C64" s="1535">
        <v>59</v>
      </c>
      <c r="D64" s="1536"/>
      <c r="E64" s="1535">
        <v>35</v>
      </c>
      <c r="F64" s="1536"/>
      <c r="G64" s="1537"/>
      <c r="H64" s="1536"/>
      <c r="I64" s="1537"/>
      <c r="J64" s="1536"/>
      <c r="K64" s="1537"/>
      <c r="L64" s="1537"/>
      <c r="M64" s="1515"/>
    </row>
    <row r="65" spans="1:13" ht="9.9499999999999993" customHeight="1">
      <c r="A65" s="1510"/>
      <c r="B65" s="1534" t="s">
        <v>1327</v>
      </c>
      <c r="C65" s="1535">
        <v>29</v>
      </c>
      <c r="D65" s="1536"/>
      <c r="E65" s="1537"/>
      <c r="F65" s="1536"/>
      <c r="G65" s="1535">
        <f t="shared" ref="G65:G72" si="0">(I65+K65)</f>
        <v>17</v>
      </c>
      <c r="H65" s="1536"/>
      <c r="I65" s="1535">
        <v>13</v>
      </c>
      <c r="J65" s="1536"/>
      <c r="K65" s="1535">
        <v>4</v>
      </c>
      <c r="L65" s="1537"/>
      <c r="M65" s="1515"/>
    </row>
    <row r="66" spans="1:13" ht="9.9499999999999993" customHeight="1">
      <c r="A66" s="1510"/>
      <c r="B66" s="1534" t="s">
        <v>1326</v>
      </c>
      <c r="C66" s="1535">
        <v>8</v>
      </c>
      <c r="D66" s="1536"/>
      <c r="E66" s="1537"/>
      <c r="F66" s="1536"/>
      <c r="G66" s="1535">
        <f t="shared" si="0"/>
        <v>8</v>
      </c>
      <c r="H66" s="1536"/>
      <c r="I66" s="1535">
        <v>5</v>
      </c>
      <c r="J66" s="1536"/>
      <c r="K66" s="1535">
        <v>3</v>
      </c>
      <c r="L66" s="1537"/>
      <c r="M66" s="1515"/>
    </row>
    <row r="67" spans="1:13" ht="9.9499999999999993" customHeight="1">
      <c r="A67" s="1510"/>
      <c r="B67" s="1534" t="s">
        <v>1325</v>
      </c>
      <c r="C67" s="1535">
        <v>10</v>
      </c>
      <c r="D67" s="1536"/>
      <c r="E67" s="1537"/>
      <c r="F67" s="1536"/>
      <c r="G67" s="1535">
        <f t="shared" si="0"/>
        <v>7</v>
      </c>
      <c r="H67" s="1536"/>
      <c r="I67" s="1535">
        <v>7</v>
      </c>
      <c r="J67" s="1536"/>
      <c r="K67" s="1537"/>
      <c r="L67" s="1537"/>
      <c r="M67" s="1515"/>
    </row>
    <row r="68" spans="1:13" ht="9.9499999999999993" customHeight="1">
      <c r="A68" s="1510"/>
      <c r="B68" s="1522" t="s">
        <v>586</v>
      </c>
      <c r="C68" s="1523">
        <v>115</v>
      </c>
      <c r="D68" s="1524"/>
      <c r="E68" s="1523">
        <v>32</v>
      </c>
      <c r="F68" s="1524"/>
      <c r="G68" s="1523">
        <f t="shared" si="0"/>
        <v>10</v>
      </c>
      <c r="H68" s="1524"/>
      <c r="I68" s="1523">
        <v>9</v>
      </c>
      <c r="J68" s="1524"/>
      <c r="K68" s="1523">
        <v>1</v>
      </c>
      <c r="L68" s="1525"/>
      <c r="M68" s="1515"/>
    </row>
    <row r="69" spans="1:13" ht="9.9499999999999993" customHeight="1">
      <c r="A69" s="1510"/>
      <c r="B69" s="1522" t="s">
        <v>587</v>
      </c>
      <c r="C69" s="1523">
        <v>700</v>
      </c>
      <c r="D69" s="1524"/>
      <c r="E69" s="1523">
        <v>153</v>
      </c>
      <c r="F69" s="1524"/>
      <c r="G69" s="1523">
        <f t="shared" si="0"/>
        <v>98</v>
      </c>
      <c r="H69" s="1524"/>
      <c r="I69" s="1523">
        <v>46</v>
      </c>
      <c r="J69" s="1524"/>
      <c r="K69" s="1523">
        <v>52</v>
      </c>
      <c r="L69" s="1525"/>
      <c r="M69" s="1515"/>
    </row>
    <row r="70" spans="1:13" ht="9.9499999999999993" customHeight="1">
      <c r="A70" s="1510"/>
      <c r="B70" s="1522" t="s">
        <v>588</v>
      </c>
      <c r="C70" s="1523">
        <v>219</v>
      </c>
      <c r="D70" s="1524"/>
      <c r="E70" s="1523">
        <v>60</v>
      </c>
      <c r="F70" s="1524"/>
      <c r="G70" s="1523">
        <f t="shared" si="0"/>
        <v>18</v>
      </c>
      <c r="H70" s="1524"/>
      <c r="I70" s="1523">
        <v>15</v>
      </c>
      <c r="J70" s="1524"/>
      <c r="K70" s="1523">
        <v>3</v>
      </c>
      <c r="L70" s="1525"/>
      <c r="M70" s="1515"/>
    </row>
    <row r="71" spans="1:13" ht="9.9499999999999993" customHeight="1">
      <c r="A71" s="1510"/>
      <c r="B71" s="1522" t="s">
        <v>589</v>
      </c>
      <c r="C71" s="1523">
        <v>304</v>
      </c>
      <c r="D71" s="1524"/>
      <c r="E71" s="1523">
        <v>73</v>
      </c>
      <c r="F71" s="1524"/>
      <c r="G71" s="1523">
        <f t="shared" si="0"/>
        <v>59</v>
      </c>
      <c r="H71" s="1524"/>
      <c r="I71" s="1523">
        <v>19</v>
      </c>
      <c r="J71" s="1524"/>
      <c r="K71" s="1523">
        <v>40</v>
      </c>
      <c r="L71" s="1525"/>
      <c r="M71" s="1515"/>
    </row>
    <row r="72" spans="1:13" ht="9.9499999999999993" customHeight="1">
      <c r="A72" s="1510"/>
      <c r="B72" s="1522" t="s">
        <v>590</v>
      </c>
      <c r="C72" s="1523">
        <v>556</v>
      </c>
      <c r="D72" s="1524"/>
      <c r="E72" s="1523">
        <v>170</v>
      </c>
      <c r="F72" s="1524"/>
      <c r="G72" s="1523">
        <f t="shared" si="0"/>
        <v>86</v>
      </c>
      <c r="H72" s="1524"/>
      <c r="I72" s="1523">
        <v>22</v>
      </c>
      <c r="J72" s="1524"/>
      <c r="K72" s="1523">
        <v>64</v>
      </c>
      <c r="L72" s="1525"/>
      <c r="M72" s="1515"/>
    </row>
    <row r="73" spans="1:13">
      <c r="B73" s="1518"/>
      <c r="C73" s="1518"/>
      <c r="D73" s="1518"/>
      <c r="E73" s="1518"/>
      <c r="F73" s="1518"/>
      <c r="G73" s="1518"/>
      <c r="H73" s="1518"/>
      <c r="I73" s="1518"/>
      <c r="J73" s="1518"/>
      <c r="K73" s="1538" t="s">
        <v>366</v>
      </c>
      <c r="L73" s="1518"/>
    </row>
    <row r="74" spans="1:13">
      <c r="B74" s="1518"/>
      <c r="C74" s="1518"/>
      <c r="D74" s="1518"/>
      <c r="E74" s="1518"/>
      <c r="F74" s="1518"/>
      <c r="G74" s="1518"/>
      <c r="H74" s="1518"/>
      <c r="I74" s="1518"/>
      <c r="J74" s="1518"/>
      <c r="K74" s="1518"/>
      <c r="L74" s="1518"/>
    </row>
    <row r="75" spans="1:13">
      <c r="B75" s="1518"/>
      <c r="C75" s="1518"/>
      <c r="D75" s="1518"/>
      <c r="E75" s="1518"/>
      <c r="F75" s="1518"/>
      <c r="G75" s="1518"/>
      <c r="H75" s="1518"/>
      <c r="I75" s="1518"/>
      <c r="J75" s="1518"/>
      <c r="K75" s="1518"/>
      <c r="L75" s="1518"/>
    </row>
    <row r="76" spans="1:13">
      <c r="B76" s="1518"/>
      <c r="C76" s="1518"/>
      <c r="D76" s="1518"/>
      <c r="E76" s="1518"/>
      <c r="F76" s="1518"/>
      <c r="G76" s="1518"/>
      <c r="H76" s="1518"/>
      <c r="I76" s="1518"/>
      <c r="J76" s="1518"/>
      <c r="K76" s="1518"/>
      <c r="L76" s="1518"/>
    </row>
    <row r="77" spans="1:13">
      <c r="B77" s="1518"/>
      <c r="C77" s="1518"/>
      <c r="D77" s="1518"/>
      <c r="E77" s="1518"/>
      <c r="F77" s="1518"/>
      <c r="G77" s="1518"/>
      <c r="H77" s="1518"/>
      <c r="I77" s="1518"/>
      <c r="J77" s="1518"/>
      <c r="K77" s="1518"/>
      <c r="L77" s="1518"/>
    </row>
    <row r="78" spans="1:13">
      <c r="B78" s="1518"/>
      <c r="C78" s="1518"/>
      <c r="D78" s="1518"/>
      <c r="E78" s="1518"/>
      <c r="F78" s="1518"/>
      <c r="G78" s="1518"/>
      <c r="H78" s="1518"/>
      <c r="I78" s="1518"/>
      <c r="J78" s="1518"/>
      <c r="K78" s="1518"/>
      <c r="L78" s="1518"/>
    </row>
    <row r="79" spans="1:13">
      <c r="B79" s="1518"/>
      <c r="C79" s="1518"/>
      <c r="D79" s="1518"/>
      <c r="E79" s="1518"/>
      <c r="F79" s="1518"/>
      <c r="G79" s="1518"/>
      <c r="H79" s="1518"/>
      <c r="I79" s="1518"/>
      <c r="J79" s="1518"/>
      <c r="K79" s="1518"/>
      <c r="L79" s="1518"/>
    </row>
    <row r="80" spans="1:13">
      <c r="B80" s="1518"/>
      <c r="C80" s="1518"/>
      <c r="D80" s="1518"/>
      <c r="E80" s="1518"/>
      <c r="F80" s="1518"/>
      <c r="G80" s="1518"/>
      <c r="H80" s="1518"/>
      <c r="I80" s="1518"/>
      <c r="J80" s="1518"/>
      <c r="K80" s="1518"/>
      <c r="L80" s="1518"/>
    </row>
    <row r="81" spans="1:13">
      <c r="B81" s="1518"/>
      <c r="C81" s="1518"/>
      <c r="D81" s="1518"/>
      <c r="E81" s="1518"/>
      <c r="F81" s="1518"/>
      <c r="G81" s="1518"/>
      <c r="H81" s="1518"/>
      <c r="I81" s="1518"/>
      <c r="J81" s="1518"/>
      <c r="K81" s="1518"/>
      <c r="L81" s="1518"/>
    </row>
    <row r="82" spans="1:13">
      <c r="B82" s="1518"/>
      <c r="C82" s="1518"/>
      <c r="D82" s="1518"/>
      <c r="E82" s="1518"/>
      <c r="F82" s="1518"/>
      <c r="G82" s="1518"/>
      <c r="H82" s="1518"/>
      <c r="I82" s="1518"/>
      <c r="J82" s="1518"/>
      <c r="K82" s="1518"/>
      <c r="L82" s="1518"/>
    </row>
    <row r="83" spans="1:13">
      <c r="B83" s="1518"/>
      <c r="C83" s="1518"/>
      <c r="D83" s="1518"/>
      <c r="E83" s="1518"/>
      <c r="F83" s="1518"/>
      <c r="G83" s="1518"/>
      <c r="H83" s="1518"/>
      <c r="I83" s="1518"/>
      <c r="J83" s="1518"/>
      <c r="K83" s="1518"/>
      <c r="L83" s="1518"/>
    </row>
    <row r="84" spans="1:13">
      <c r="B84" s="1518"/>
      <c r="C84" s="1518"/>
      <c r="D84" s="1518"/>
      <c r="E84" s="1518"/>
      <c r="F84" s="1518"/>
      <c r="G84" s="1518"/>
      <c r="H84" s="1518"/>
      <c r="I84" s="1518"/>
      <c r="J84" s="1518"/>
      <c r="K84" s="1518"/>
      <c r="L84" s="1518"/>
    </row>
    <row r="85" spans="1:13">
      <c r="B85" s="1518"/>
      <c r="C85" s="1518"/>
      <c r="D85" s="1518"/>
      <c r="E85" s="1518"/>
      <c r="F85" s="1518"/>
      <c r="G85" s="1518"/>
      <c r="H85" s="1518"/>
      <c r="I85" s="1518"/>
      <c r="J85" s="1518"/>
      <c r="K85" s="1518"/>
      <c r="L85" s="1518"/>
    </row>
    <row r="86" spans="1:13">
      <c r="A86" s="1482" t="s">
        <v>298</v>
      </c>
      <c r="B86" s="1518"/>
      <c r="C86" s="1518"/>
      <c r="D86" s="1518"/>
      <c r="E86" s="1518"/>
      <c r="F86" s="1518"/>
      <c r="G86" s="1518"/>
      <c r="H86" s="1518"/>
      <c r="I86" s="1518"/>
      <c r="J86" s="1518"/>
      <c r="K86" s="1518"/>
      <c r="L86" s="1518"/>
    </row>
    <row r="87" spans="1:13" ht="3.95" customHeight="1">
      <c r="A87" s="1484"/>
      <c r="B87" s="1518"/>
      <c r="C87" s="1518"/>
      <c r="D87" s="1518"/>
      <c r="E87" s="1518"/>
      <c r="F87" s="1518"/>
      <c r="G87" s="1518"/>
      <c r="H87" s="1518"/>
      <c r="I87" s="1518"/>
      <c r="J87" s="1518"/>
      <c r="K87" s="1518"/>
      <c r="L87" s="1518"/>
    </row>
    <row r="88" spans="1:13">
      <c r="A88" s="1482" t="s">
        <v>736</v>
      </c>
      <c r="B88" s="1518"/>
      <c r="C88" s="1518"/>
      <c r="D88" s="1518"/>
      <c r="E88" s="1518"/>
      <c r="F88" s="1518"/>
      <c r="G88" s="1518"/>
      <c r="H88" s="1518"/>
      <c r="I88" s="1518"/>
      <c r="J88" s="1518"/>
      <c r="K88" s="1518"/>
      <c r="L88" s="1518"/>
    </row>
    <row r="89" spans="1:13" ht="9.9499999999999993" customHeight="1">
      <c r="A89" s="1482" t="s">
        <v>737</v>
      </c>
      <c r="B89" s="1518"/>
      <c r="C89" s="1518"/>
      <c r="D89" s="1518"/>
      <c r="E89" s="1518"/>
      <c r="F89" s="1518"/>
      <c r="G89" s="1518"/>
      <c r="H89" s="1518"/>
      <c r="I89" s="1518"/>
      <c r="J89" s="1518"/>
      <c r="K89" s="1518"/>
      <c r="L89" s="1518"/>
    </row>
    <row r="90" spans="1:13">
      <c r="A90" s="1482" t="s">
        <v>217</v>
      </c>
      <c r="L90" s="1518"/>
    </row>
    <row r="91" spans="1:13" ht="5.0999999999999996" customHeight="1">
      <c r="L91" s="1518"/>
    </row>
    <row r="92" spans="1:13" ht="6" customHeight="1">
      <c r="A92" s="1539"/>
      <c r="B92" s="1540"/>
      <c r="C92" s="1541"/>
      <c r="D92" s="1540"/>
      <c r="E92" s="1541"/>
      <c r="F92" s="1540"/>
      <c r="G92" s="1541"/>
      <c r="H92" s="1541"/>
      <c r="I92" s="1541"/>
      <c r="J92" s="1541"/>
      <c r="K92" s="1541"/>
      <c r="L92" s="1542"/>
      <c r="M92" s="1540"/>
    </row>
    <row r="93" spans="1:13">
      <c r="A93" s="1543"/>
      <c r="B93" s="1544"/>
      <c r="C93" s="1545"/>
      <c r="D93" s="1544"/>
      <c r="E93" s="1546" t="s">
        <v>728</v>
      </c>
      <c r="F93" s="1544"/>
      <c r="G93" s="1547" t="s">
        <v>738</v>
      </c>
      <c r="H93" s="1545"/>
      <c r="I93" s="1545"/>
      <c r="J93" s="1545"/>
      <c r="K93" s="1545"/>
      <c r="L93" s="1548"/>
      <c r="M93" s="1544"/>
    </row>
    <row r="94" spans="1:13">
      <c r="A94" s="1543"/>
      <c r="B94" s="1549" t="s">
        <v>682</v>
      </c>
      <c r="C94" s="1547" t="s">
        <v>492</v>
      </c>
      <c r="D94" s="1544"/>
      <c r="E94" s="1546" t="s">
        <v>730</v>
      </c>
      <c r="F94" s="1544"/>
      <c r="G94" s="1541"/>
      <c r="H94" s="1540"/>
      <c r="I94" s="1541"/>
      <c r="J94" s="1540"/>
      <c r="K94" s="1541"/>
      <c r="L94" s="1542"/>
      <c r="M94" s="1540"/>
    </row>
    <row r="95" spans="1:13">
      <c r="A95" s="1543"/>
      <c r="B95" s="1544"/>
      <c r="C95" s="1547" t="s">
        <v>498</v>
      </c>
      <c r="D95" s="1544"/>
      <c r="E95" s="1547" t="s">
        <v>739</v>
      </c>
      <c r="F95" s="1544"/>
      <c r="G95" s="1547" t="s">
        <v>732</v>
      </c>
      <c r="H95" s="1544"/>
      <c r="I95" s="1547" t="s">
        <v>733</v>
      </c>
      <c r="J95" s="1544"/>
      <c r="K95" s="1547" t="s">
        <v>734</v>
      </c>
      <c r="L95" s="1548"/>
      <c r="M95" s="1544"/>
    </row>
    <row r="96" spans="1:13" ht="3" customHeight="1">
      <c r="A96" s="1550"/>
      <c r="B96" s="1551"/>
      <c r="C96" s="1552"/>
      <c r="D96" s="1551"/>
      <c r="E96" s="1552"/>
      <c r="F96" s="1551"/>
      <c r="G96" s="1552"/>
      <c r="H96" s="1551"/>
      <c r="I96" s="1552"/>
      <c r="J96" s="1551"/>
      <c r="K96" s="1552"/>
      <c r="L96" s="1553"/>
      <c r="M96" s="1551"/>
    </row>
    <row r="97" spans="1:13">
      <c r="A97" s="1516"/>
      <c r="B97" s="1517"/>
      <c r="D97" s="1517"/>
      <c r="F97" s="1517"/>
      <c r="H97" s="1517"/>
      <c r="J97" s="1517"/>
      <c r="L97" s="1518"/>
      <c r="M97" s="1517"/>
    </row>
    <row r="98" spans="1:13">
      <c r="A98" s="1516"/>
      <c r="B98" s="1517"/>
      <c r="D98" s="1517"/>
      <c r="F98" s="1517"/>
      <c r="H98" s="1517"/>
      <c r="J98" s="1517"/>
      <c r="L98" s="1518"/>
      <c r="M98" s="1517"/>
    </row>
    <row r="99" spans="1:13" ht="11.1" customHeight="1">
      <c r="A99" s="1510"/>
      <c r="B99" s="1511" t="s">
        <v>470</v>
      </c>
      <c r="C99" s="1512">
        <f>SUM(C101:C118)</f>
        <v>11850</v>
      </c>
      <c r="D99" s="1513"/>
      <c r="E99" s="1512">
        <f>SUM(E101:E118)</f>
        <v>5422</v>
      </c>
      <c r="F99" s="1513"/>
      <c r="G99" s="1512">
        <f>SUM(G101:G118)</f>
        <v>2391</v>
      </c>
      <c r="H99" s="1513"/>
      <c r="I99" s="1512">
        <f>SUM(I101:I118)</f>
        <v>1060</v>
      </c>
      <c r="J99" s="1513"/>
      <c r="K99" s="1512">
        <f>SUM(K101:K118)</f>
        <v>1331</v>
      </c>
      <c r="L99" s="1514"/>
      <c r="M99" s="1515"/>
    </row>
    <row r="100" spans="1:13" ht="10.5" hidden="1" customHeight="1">
      <c r="A100" s="1516"/>
      <c r="B100" s="1527"/>
      <c r="C100" s="1518"/>
      <c r="D100" s="1527"/>
      <c r="E100" s="1518"/>
      <c r="F100" s="1527"/>
      <c r="G100" s="1518"/>
      <c r="H100" s="1527"/>
      <c r="I100" s="1518"/>
      <c r="J100" s="1527"/>
      <c r="K100" s="1518"/>
      <c r="L100" s="1518"/>
      <c r="M100" s="1517"/>
    </row>
    <row r="101" spans="1:13" ht="18" customHeight="1">
      <c r="A101" s="1505"/>
      <c r="B101" s="1529" t="s">
        <v>471</v>
      </c>
      <c r="C101" s="1530">
        <v>3330</v>
      </c>
      <c r="D101" s="1531"/>
      <c r="E101" s="1530">
        <v>1599</v>
      </c>
      <c r="F101" s="1531"/>
      <c r="G101" s="1530">
        <f t="shared" ref="G101:G117" si="1">SUM(I101+K101)</f>
        <v>483</v>
      </c>
      <c r="H101" s="1531"/>
      <c r="I101" s="1530">
        <v>257</v>
      </c>
      <c r="J101" s="1531"/>
      <c r="K101" s="1530">
        <v>226</v>
      </c>
      <c r="L101" s="1532"/>
      <c r="M101" s="1533"/>
    </row>
    <row r="102" spans="1:13" ht="18" customHeight="1">
      <c r="A102" s="1510"/>
      <c r="B102" s="1522" t="s">
        <v>472</v>
      </c>
      <c r="C102" s="1523">
        <v>708</v>
      </c>
      <c r="D102" s="1524"/>
      <c r="E102" s="1523">
        <v>307</v>
      </c>
      <c r="F102" s="1524"/>
      <c r="G102" s="1523">
        <f t="shared" si="1"/>
        <v>154</v>
      </c>
      <c r="H102" s="1524"/>
      <c r="I102" s="1523">
        <v>70</v>
      </c>
      <c r="J102" s="1524"/>
      <c r="K102" s="1523">
        <v>84</v>
      </c>
      <c r="L102" s="1525"/>
      <c r="M102" s="1515"/>
    </row>
    <row r="103" spans="1:13" ht="18" customHeight="1">
      <c r="A103" s="1510"/>
      <c r="B103" s="1522" t="s">
        <v>473</v>
      </c>
      <c r="C103" s="1523">
        <v>815</v>
      </c>
      <c r="D103" s="1524"/>
      <c r="E103" s="1523">
        <v>370</v>
      </c>
      <c r="F103" s="1524"/>
      <c r="G103" s="1523">
        <f t="shared" si="1"/>
        <v>156</v>
      </c>
      <c r="H103" s="1524"/>
      <c r="I103" s="1523">
        <v>85</v>
      </c>
      <c r="J103" s="1524"/>
      <c r="K103" s="1523">
        <v>71</v>
      </c>
      <c r="L103" s="1525"/>
      <c r="M103" s="1515"/>
    </row>
    <row r="104" spans="1:13" ht="18" customHeight="1">
      <c r="A104" s="1510"/>
      <c r="B104" s="1522" t="s">
        <v>474</v>
      </c>
      <c r="C104" s="1523">
        <v>664</v>
      </c>
      <c r="D104" s="1524"/>
      <c r="E104" s="1523">
        <v>320</v>
      </c>
      <c r="F104" s="1524"/>
      <c r="G104" s="1523">
        <f t="shared" si="1"/>
        <v>87</v>
      </c>
      <c r="H104" s="1524"/>
      <c r="I104" s="1523">
        <v>32</v>
      </c>
      <c r="J104" s="1524"/>
      <c r="K104" s="1523">
        <v>55</v>
      </c>
      <c r="L104" s="1525"/>
      <c r="M104" s="1515"/>
    </row>
    <row r="105" spans="1:13" ht="18" customHeight="1">
      <c r="A105" s="1510"/>
      <c r="B105" s="1522" t="s">
        <v>475</v>
      </c>
      <c r="C105" s="1523">
        <v>1026</v>
      </c>
      <c r="D105" s="1524"/>
      <c r="E105" s="1523">
        <v>467</v>
      </c>
      <c r="F105" s="1524"/>
      <c r="G105" s="1523">
        <f t="shared" si="1"/>
        <v>200</v>
      </c>
      <c r="H105" s="1524"/>
      <c r="I105" s="1523">
        <v>94</v>
      </c>
      <c r="J105" s="1524"/>
      <c r="K105" s="1523">
        <v>106</v>
      </c>
      <c r="L105" s="1525"/>
      <c r="M105" s="1515"/>
    </row>
    <row r="106" spans="1:13" ht="18" customHeight="1">
      <c r="A106" s="1510"/>
      <c r="B106" s="1522" t="s">
        <v>671</v>
      </c>
      <c r="C106" s="1523">
        <v>265</v>
      </c>
      <c r="D106" s="1524"/>
      <c r="E106" s="1523">
        <v>104</v>
      </c>
      <c r="F106" s="1524"/>
      <c r="G106" s="1523">
        <f t="shared" si="1"/>
        <v>68</v>
      </c>
      <c r="H106" s="1524"/>
      <c r="I106" s="1523">
        <v>33</v>
      </c>
      <c r="J106" s="1524"/>
      <c r="K106" s="1523">
        <v>35</v>
      </c>
      <c r="L106" s="1525"/>
      <c r="M106" s="1515"/>
    </row>
    <row r="107" spans="1:13" ht="18" customHeight="1">
      <c r="A107" s="1510"/>
      <c r="B107" s="1522" t="s">
        <v>477</v>
      </c>
      <c r="C107" s="1523">
        <v>498</v>
      </c>
      <c r="D107" s="1524"/>
      <c r="E107" s="1523">
        <v>212</v>
      </c>
      <c r="F107" s="1524"/>
      <c r="G107" s="1523">
        <f t="shared" si="1"/>
        <v>83</v>
      </c>
      <c r="H107" s="1524"/>
      <c r="I107" s="1523">
        <v>36</v>
      </c>
      <c r="J107" s="1524"/>
      <c r="K107" s="1523">
        <v>47</v>
      </c>
      <c r="L107" s="1525"/>
      <c r="M107" s="1515"/>
    </row>
    <row r="108" spans="1:13" ht="18" customHeight="1">
      <c r="A108" s="1510"/>
      <c r="B108" s="1522" t="s">
        <v>478</v>
      </c>
      <c r="C108" s="1523">
        <v>287</v>
      </c>
      <c r="D108" s="1524"/>
      <c r="E108" s="1523">
        <v>107</v>
      </c>
      <c r="F108" s="1524"/>
      <c r="G108" s="1523">
        <f t="shared" si="1"/>
        <v>76</v>
      </c>
      <c r="H108" s="1524"/>
      <c r="I108" s="1523">
        <v>46</v>
      </c>
      <c r="J108" s="1524"/>
      <c r="K108" s="1523">
        <v>30</v>
      </c>
      <c r="L108" s="1525"/>
      <c r="M108" s="1515"/>
    </row>
    <row r="109" spans="1:13" ht="18" customHeight="1">
      <c r="A109" s="1510"/>
      <c r="B109" s="1522" t="s">
        <v>479</v>
      </c>
      <c r="C109" s="1523">
        <v>281</v>
      </c>
      <c r="D109" s="1524"/>
      <c r="E109" s="1523">
        <v>145</v>
      </c>
      <c r="F109" s="1524"/>
      <c r="G109" s="1523">
        <f t="shared" si="1"/>
        <v>91</v>
      </c>
      <c r="H109" s="1524"/>
      <c r="I109" s="1523">
        <v>43</v>
      </c>
      <c r="J109" s="1524"/>
      <c r="K109" s="1523">
        <v>48</v>
      </c>
      <c r="L109" s="1525"/>
      <c r="M109" s="1515"/>
    </row>
    <row r="110" spans="1:13" ht="18" customHeight="1">
      <c r="A110" s="1510"/>
      <c r="B110" s="1522" t="s">
        <v>480</v>
      </c>
      <c r="C110" s="1523">
        <v>279</v>
      </c>
      <c r="D110" s="1524"/>
      <c r="E110" s="1523">
        <v>114</v>
      </c>
      <c r="F110" s="1524"/>
      <c r="G110" s="1523">
        <f t="shared" si="1"/>
        <v>72</v>
      </c>
      <c r="H110" s="1524"/>
      <c r="I110" s="1523">
        <v>47</v>
      </c>
      <c r="J110" s="1524"/>
      <c r="K110" s="1523">
        <v>25</v>
      </c>
      <c r="L110" s="1525"/>
      <c r="M110" s="1515"/>
    </row>
    <row r="111" spans="1:13" ht="18" customHeight="1">
      <c r="A111" s="1510"/>
      <c r="B111" s="1522" t="s">
        <v>481</v>
      </c>
      <c r="C111" s="1523">
        <v>426</v>
      </c>
      <c r="D111" s="1524"/>
      <c r="E111" s="1523">
        <v>203</v>
      </c>
      <c r="F111" s="1524"/>
      <c r="G111" s="1523">
        <f t="shared" si="1"/>
        <v>69</v>
      </c>
      <c r="H111" s="1524"/>
      <c r="I111" s="1523">
        <v>34</v>
      </c>
      <c r="J111" s="1524"/>
      <c r="K111" s="1523">
        <v>35</v>
      </c>
      <c r="L111" s="1525"/>
      <c r="M111" s="1515"/>
    </row>
    <row r="112" spans="1:13" ht="18" customHeight="1">
      <c r="A112" s="1510"/>
      <c r="B112" s="1522" t="s">
        <v>482</v>
      </c>
      <c r="C112" s="1523">
        <v>150</v>
      </c>
      <c r="D112" s="1524"/>
      <c r="E112" s="1523">
        <v>68</v>
      </c>
      <c r="F112" s="1524"/>
      <c r="G112" s="1523">
        <f t="shared" si="1"/>
        <v>28</v>
      </c>
      <c r="H112" s="1524"/>
      <c r="I112" s="1523">
        <v>18</v>
      </c>
      <c r="J112" s="1524"/>
      <c r="K112" s="1523">
        <v>10</v>
      </c>
      <c r="L112" s="1525"/>
      <c r="M112" s="1515"/>
    </row>
    <row r="113" spans="1:65" ht="18" customHeight="1">
      <c r="A113" s="1510"/>
      <c r="B113" s="1522" t="s">
        <v>483</v>
      </c>
      <c r="C113" s="1523">
        <v>1733</v>
      </c>
      <c r="D113" s="1524"/>
      <c r="E113" s="1523">
        <v>834</v>
      </c>
      <c r="F113" s="1524"/>
      <c r="G113" s="1523">
        <f t="shared" si="1"/>
        <v>433</v>
      </c>
      <c r="H113" s="1524"/>
      <c r="I113" s="1523">
        <v>195</v>
      </c>
      <c r="J113" s="1524"/>
      <c r="K113" s="1523">
        <v>238</v>
      </c>
      <c r="L113" s="1525"/>
      <c r="M113" s="1515"/>
    </row>
    <row r="114" spans="1:65" ht="18" customHeight="1">
      <c r="A114" s="1510"/>
      <c r="B114" s="1522" t="s">
        <v>740</v>
      </c>
      <c r="C114" s="1523">
        <v>745</v>
      </c>
      <c r="D114" s="1524"/>
      <c r="E114" s="1523">
        <v>351</v>
      </c>
      <c r="F114" s="1524"/>
      <c r="G114" s="1523">
        <f t="shared" si="1"/>
        <v>193</v>
      </c>
      <c r="H114" s="1524"/>
      <c r="I114" s="1523">
        <v>47</v>
      </c>
      <c r="J114" s="1524"/>
      <c r="K114" s="1523">
        <v>146</v>
      </c>
      <c r="L114" s="1525"/>
      <c r="M114" s="1515"/>
    </row>
    <row r="115" spans="1:65" ht="18" customHeight="1">
      <c r="A115" s="1510"/>
      <c r="B115" s="1522" t="s">
        <v>485</v>
      </c>
      <c r="C115" s="1523">
        <v>74</v>
      </c>
      <c r="D115" s="1524"/>
      <c r="E115" s="1523">
        <v>37</v>
      </c>
      <c r="F115" s="1524"/>
      <c r="G115" s="1523">
        <f t="shared" si="1"/>
        <v>7</v>
      </c>
      <c r="H115" s="1524"/>
      <c r="I115" s="1523">
        <v>4</v>
      </c>
      <c r="J115" s="1524"/>
      <c r="K115" s="1523">
        <v>3</v>
      </c>
      <c r="L115" s="1525"/>
      <c r="M115" s="1515"/>
    </row>
    <row r="116" spans="1:65" ht="18" customHeight="1">
      <c r="A116" s="1510"/>
      <c r="B116" s="1522" t="s">
        <v>486</v>
      </c>
      <c r="C116" s="1523">
        <v>472</v>
      </c>
      <c r="D116" s="1524"/>
      <c r="E116" s="1523">
        <v>126</v>
      </c>
      <c r="F116" s="1524"/>
      <c r="G116" s="1523">
        <f t="shared" si="1"/>
        <v>181</v>
      </c>
      <c r="H116" s="1524"/>
      <c r="I116" s="1554">
        <v>13</v>
      </c>
      <c r="J116" s="1524"/>
      <c r="K116" s="1523">
        <v>168</v>
      </c>
      <c r="L116" s="1525"/>
      <c r="M116" s="1515"/>
    </row>
    <row r="117" spans="1:65" ht="18" customHeight="1">
      <c r="A117" s="1510"/>
      <c r="B117" s="1522" t="s">
        <v>741</v>
      </c>
      <c r="C117" s="1523">
        <v>97</v>
      </c>
      <c r="D117" s="1524"/>
      <c r="E117" s="1523">
        <v>58</v>
      </c>
      <c r="F117" s="1524"/>
      <c r="G117" s="1523">
        <f t="shared" si="1"/>
        <v>10</v>
      </c>
      <c r="H117" s="1524"/>
      <c r="I117" s="1523">
        <v>6</v>
      </c>
      <c r="J117" s="1524"/>
      <c r="K117" s="1523">
        <v>4</v>
      </c>
      <c r="L117" s="1525"/>
      <c r="M117" s="1515"/>
    </row>
    <row r="118" spans="1:65" ht="2.1" customHeight="1">
      <c r="C118" s="1518"/>
      <c r="D118" s="1518"/>
      <c r="E118" s="1518"/>
      <c r="F118" s="1518"/>
      <c r="G118" s="1518"/>
      <c r="H118" s="1518"/>
      <c r="I118" s="1518"/>
      <c r="J118" s="1518"/>
      <c r="K118" s="1518"/>
      <c r="L118" s="1518"/>
    </row>
    <row r="119" spans="1:65" ht="9.9499999999999993" customHeight="1">
      <c r="A119" s="1538" t="s">
        <v>742</v>
      </c>
      <c r="B119" s="1518"/>
      <c r="C119" s="1518"/>
      <c r="D119" s="1518"/>
      <c r="E119" s="1518"/>
      <c r="F119" s="1518"/>
      <c r="G119" s="1518"/>
      <c r="H119" s="1518"/>
      <c r="I119" s="1518"/>
      <c r="J119" s="1518"/>
      <c r="K119" s="1485" t="s">
        <v>743</v>
      </c>
      <c r="L119" s="1518"/>
    </row>
    <row r="120" spans="1:65" ht="8.1" customHeight="1">
      <c r="A120" s="1538" t="s">
        <v>744</v>
      </c>
      <c r="B120" s="1518"/>
      <c r="C120" s="1518"/>
      <c r="D120" s="1518"/>
      <c r="E120" s="1518"/>
      <c r="F120" s="1518"/>
      <c r="G120" s="1518"/>
      <c r="H120" s="1518"/>
      <c r="J120" s="1518"/>
      <c r="K120" s="1518"/>
      <c r="L120" s="1518"/>
    </row>
    <row r="121" spans="1:65" ht="8.1" customHeight="1">
      <c r="A121" s="1538" t="s">
        <v>745</v>
      </c>
      <c r="L121" s="1518"/>
    </row>
    <row r="122" spans="1:65" ht="8.1" customHeight="1">
      <c r="C122" s="1518"/>
      <c r="D122" s="1518"/>
      <c r="E122" s="1518"/>
      <c r="F122" s="1518"/>
      <c r="G122" s="1518"/>
      <c r="H122" s="1518"/>
      <c r="I122" s="1518"/>
      <c r="J122" s="1518"/>
      <c r="K122" s="1518"/>
      <c r="L122" s="1518"/>
      <c r="BM122" s="1485" t="s">
        <v>592</v>
      </c>
    </row>
  </sheetData>
  <sheetProtection password="CA55" sheet="1" objects="1" scenarios="1"/>
  <phoneticPr fontId="9" type="noConversion"/>
  <printOptions horizontalCentered="1"/>
  <pageMargins left="0.98425196850393704" right="0.11811023622047245" top="0.98425196850393704" bottom="0.31496062992125984" header="0" footer="0"/>
  <pageSetup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BM35"/>
  <sheetViews>
    <sheetView showGridLines="0" workbookViewId="0">
      <selection sqref="A1:IV65536"/>
    </sheetView>
  </sheetViews>
  <sheetFormatPr baseColWidth="10" defaultColWidth="11.796875" defaultRowHeight="10.5"/>
  <cols>
    <col min="1" max="1" width="4.59765625" style="1556" customWidth="1"/>
    <col min="2" max="2" width="49" style="1556" customWidth="1"/>
    <col min="3" max="3" width="14.19921875" style="1556" customWidth="1"/>
    <col min="4" max="4" width="4.59765625" style="1556" customWidth="1"/>
    <col min="5" max="5" width="14.19921875" style="1556" customWidth="1"/>
    <col min="6" max="6" width="4.59765625" style="1556" customWidth="1"/>
    <col min="7" max="7" width="10.59765625" style="1556" customWidth="1"/>
    <col min="8" max="8" width="1.19921875" style="1556" customWidth="1"/>
    <col min="9" max="9" width="14.19921875" style="1556" customWidth="1"/>
    <col min="10" max="10" width="0.796875" style="1556" customWidth="1"/>
    <col min="11" max="11" width="11.796875" style="1556"/>
    <col min="12" max="13" width="2.19921875" style="1556" customWidth="1"/>
    <col min="14" max="16384" width="11.796875" style="1556"/>
  </cols>
  <sheetData>
    <row r="1" spans="1:53" ht="14.1" customHeight="1">
      <c r="A1" s="1555" t="s">
        <v>298</v>
      </c>
      <c r="C1" s="1557"/>
      <c r="D1" s="1557"/>
      <c r="E1" s="1557"/>
      <c r="F1" s="1557"/>
      <c r="G1" s="1557"/>
      <c r="H1" s="1557"/>
      <c r="I1" s="1557"/>
      <c r="J1" s="1557"/>
      <c r="K1" s="1557"/>
      <c r="L1" s="1557"/>
      <c r="AW1" s="1558" t="s">
        <v>298</v>
      </c>
      <c r="AZ1" s="1559" t="s">
        <v>380</v>
      </c>
      <c r="BA1" s="1559" t="s">
        <v>380</v>
      </c>
    </row>
    <row r="2" spans="1:53" ht="2.1" customHeight="1">
      <c r="A2" s="1557"/>
    </row>
    <row r="3" spans="1:53" ht="12" customHeight="1">
      <c r="A3" s="1555" t="s">
        <v>736</v>
      </c>
    </row>
    <row r="4" spans="1:53" ht="12" customHeight="1">
      <c r="A4" s="1555" t="s">
        <v>746</v>
      </c>
    </row>
    <row r="5" spans="1:53" ht="12" customHeight="1">
      <c r="A5" s="1555" t="s">
        <v>217</v>
      </c>
    </row>
    <row r="6" spans="1:53" ht="18" customHeight="1"/>
    <row r="7" spans="1:53" ht="6" customHeight="1">
      <c r="A7" s="1560"/>
      <c r="B7" s="1561"/>
      <c r="C7" s="1562"/>
      <c r="D7" s="1561"/>
      <c r="E7" s="1562"/>
      <c r="F7" s="1561"/>
      <c r="G7" s="1562"/>
      <c r="H7" s="1562"/>
      <c r="I7" s="1562"/>
      <c r="J7" s="1562"/>
      <c r="K7" s="1562"/>
      <c r="L7" s="1562"/>
      <c r="M7" s="1561"/>
    </row>
    <row r="8" spans="1:53">
      <c r="A8" s="1563"/>
      <c r="B8" s="1564"/>
      <c r="C8" s="1565"/>
      <c r="D8" s="1564"/>
      <c r="E8" s="1566" t="s">
        <v>728</v>
      </c>
      <c r="F8" s="1564"/>
      <c r="G8" s="1567" t="s">
        <v>729</v>
      </c>
      <c r="H8" s="1565"/>
      <c r="I8" s="1565"/>
      <c r="J8" s="1565"/>
      <c r="K8" s="1565"/>
      <c r="L8" s="1565"/>
      <c r="M8" s="1564"/>
    </row>
    <row r="9" spans="1:53">
      <c r="A9" s="1563"/>
      <c r="B9" s="1568" t="s">
        <v>682</v>
      </c>
      <c r="C9" s="1567" t="s">
        <v>492</v>
      </c>
      <c r="D9" s="1564"/>
      <c r="E9" s="1566" t="s">
        <v>730</v>
      </c>
      <c r="F9" s="1564"/>
      <c r="G9" s="1562"/>
      <c r="H9" s="1561"/>
      <c r="I9" s="1562"/>
      <c r="J9" s="1561"/>
      <c r="K9" s="1562"/>
      <c r="L9" s="1562"/>
      <c r="M9" s="1561"/>
    </row>
    <row r="10" spans="1:53">
      <c r="A10" s="1563"/>
      <c r="B10" s="1564"/>
      <c r="C10" s="1567" t="s">
        <v>498</v>
      </c>
      <c r="D10" s="1564"/>
      <c r="E10" s="1567" t="s">
        <v>739</v>
      </c>
      <c r="F10" s="1564"/>
      <c r="G10" s="1567" t="s">
        <v>732</v>
      </c>
      <c r="H10" s="1564"/>
      <c r="I10" s="1567" t="s">
        <v>733</v>
      </c>
      <c r="J10" s="1564"/>
      <c r="K10" s="1567" t="s">
        <v>734</v>
      </c>
      <c r="L10" s="1565"/>
      <c r="M10" s="1564"/>
    </row>
    <row r="11" spans="1:53" ht="3" customHeight="1">
      <c r="A11" s="1569"/>
      <c r="B11" s="1570"/>
      <c r="C11" s="1571"/>
      <c r="D11" s="1570"/>
      <c r="E11" s="1571"/>
      <c r="F11" s="1570"/>
      <c r="G11" s="1571"/>
      <c r="H11" s="1570"/>
      <c r="I11" s="1571"/>
      <c r="J11" s="1570"/>
      <c r="K11" s="1571"/>
      <c r="L11" s="1571"/>
      <c r="M11" s="1570"/>
    </row>
    <row r="12" spans="1:53">
      <c r="A12" s="1572"/>
      <c r="B12" s="1573"/>
      <c r="D12" s="1573"/>
      <c r="F12" s="1573"/>
      <c r="H12" s="1573"/>
      <c r="J12" s="1573"/>
      <c r="M12" s="1573"/>
    </row>
    <row r="13" spans="1:53">
      <c r="A13" s="1572"/>
      <c r="B13" s="1573"/>
      <c r="D13" s="1573"/>
      <c r="F13" s="1573"/>
      <c r="H13" s="1573"/>
      <c r="J13" s="1573"/>
      <c r="M13" s="1573"/>
    </row>
    <row r="14" spans="1:53" ht="11.1" customHeight="1">
      <c r="A14" s="1574"/>
      <c r="B14" s="1575" t="s">
        <v>470</v>
      </c>
      <c r="C14" s="1576">
        <f>SUM(C16:C33)</f>
        <v>12377</v>
      </c>
      <c r="D14" s="1577"/>
      <c r="E14" s="1576">
        <f>SUM(E16:E33)</f>
        <v>5219</v>
      </c>
      <c r="F14" s="1577"/>
      <c r="G14" s="1576">
        <f>SUM(G16:G33)</f>
        <v>2987</v>
      </c>
      <c r="H14" s="1577"/>
      <c r="I14" s="1576">
        <f>SUM(I16:I33)</f>
        <v>1311</v>
      </c>
      <c r="J14" s="1577"/>
      <c r="K14" s="1576">
        <f>SUM(K16:K33)</f>
        <v>1676</v>
      </c>
      <c r="L14" s="1578"/>
      <c r="M14" s="1579"/>
    </row>
    <row r="15" spans="1:53" ht="10.5" hidden="1" customHeight="1">
      <c r="A15" s="1572"/>
      <c r="B15" s="1573"/>
      <c r="D15" s="1573"/>
      <c r="F15" s="1573"/>
      <c r="H15" s="1573"/>
      <c r="J15" s="1573"/>
      <c r="M15" s="1573"/>
    </row>
    <row r="16" spans="1:53" ht="20.100000000000001" customHeight="1">
      <c r="A16" s="1580"/>
      <c r="B16" s="1581" t="s">
        <v>471</v>
      </c>
      <c r="C16" s="1582">
        <v>3350</v>
      </c>
      <c r="D16" s="1583"/>
      <c r="E16" s="1582">
        <v>1443</v>
      </c>
      <c r="F16" s="1583"/>
      <c r="G16" s="1582">
        <f t="shared" ref="G16:G32" si="0">SUM(I16+K16)</f>
        <v>967</v>
      </c>
      <c r="H16" s="1583"/>
      <c r="I16" s="1582">
        <v>420</v>
      </c>
      <c r="J16" s="1583"/>
      <c r="K16" s="1582">
        <v>547</v>
      </c>
      <c r="L16" s="1584"/>
      <c r="M16" s="1583"/>
    </row>
    <row r="17" spans="1:13" ht="20.100000000000001" customHeight="1">
      <c r="A17" s="1574"/>
      <c r="B17" s="1585" t="s">
        <v>472</v>
      </c>
      <c r="C17" s="1586">
        <v>789</v>
      </c>
      <c r="D17" s="1579"/>
      <c r="E17" s="1586">
        <v>314</v>
      </c>
      <c r="F17" s="1579"/>
      <c r="G17" s="1586">
        <f t="shared" si="0"/>
        <v>166</v>
      </c>
      <c r="H17" s="1579"/>
      <c r="I17" s="1586">
        <v>71</v>
      </c>
      <c r="J17" s="1579"/>
      <c r="K17" s="1586">
        <v>95</v>
      </c>
      <c r="L17" s="1587"/>
      <c r="M17" s="1579"/>
    </row>
    <row r="18" spans="1:13" ht="20.100000000000001" customHeight="1">
      <c r="A18" s="1574"/>
      <c r="B18" s="1585" t="s">
        <v>473</v>
      </c>
      <c r="C18" s="1586">
        <v>971</v>
      </c>
      <c r="D18" s="1579"/>
      <c r="E18" s="1586">
        <v>411</v>
      </c>
      <c r="F18" s="1579"/>
      <c r="G18" s="1586">
        <f t="shared" si="0"/>
        <v>195</v>
      </c>
      <c r="H18" s="1579"/>
      <c r="I18" s="1586">
        <v>103</v>
      </c>
      <c r="J18" s="1579"/>
      <c r="K18" s="1586">
        <v>92</v>
      </c>
      <c r="L18" s="1587"/>
      <c r="M18" s="1579"/>
    </row>
    <row r="19" spans="1:13" ht="20.100000000000001" customHeight="1">
      <c r="A19" s="1574"/>
      <c r="B19" s="1585" t="s">
        <v>474</v>
      </c>
      <c r="C19" s="1586">
        <v>841</v>
      </c>
      <c r="D19" s="1579"/>
      <c r="E19" s="1586">
        <v>374</v>
      </c>
      <c r="F19" s="1579"/>
      <c r="G19" s="1586">
        <f t="shared" si="0"/>
        <v>181</v>
      </c>
      <c r="H19" s="1579"/>
      <c r="I19" s="1586">
        <v>87</v>
      </c>
      <c r="J19" s="1579"/>
      <c r="K19" s="1586">
        <v>94</v>
      </c>
      <c r="L19" s="1587"/>
      <c r="M19" s="1579"/>
    </row>
    <row r="20" spans="1:13" ht="20.100000000000001" customHeight="1">
      <c r="A20" s="1574"/>
      <c r="B20" s="1585" t="s">
        <v>475</v>
      </c>
      <c r="C20" s="1586">
        <v>1163</v>
      </c>
      <c r="D20" s="1579"/>
      <c r="E20" s="1586">
        <v>457</v>
      </c>
      <c r="F20" s="1579"/>
      <c r="G20" s="1586">
        <f t="shared" si="0"/>
        <v>246</v>
      </c>
      <c r="H20" s="1579"/>
      <c r="I20" s="1586">
        <v>117</v>
      </c>
      <c r="J20" s="1579"/>
      <c r="K20" s="1586">
        <v>129</v>
      </c>
      <c r="L20" s="1587"/>
      <c r="M20" s="1579"/>
    </row>
    <row r="21" spans="1:13" ht="20.100000000000001" customHeight="1">
      <c r="A21" s="1574"/>
      <c r="B21" s="1585" t="s">
        <v>671</v>
      </c>
      <c r="C21" s="1586">
        <v>350</v>
      </c>
      <c r="D21" s="1579"/>
      <c r="E21" s="1586">
        <v>161</v>
      </c>
      <c r="F21" s="1579"/>
      <c r="G21" s="1586">
        <f t="shared" si="0"/>
        <v>76</v>
      </c>
      <c r="H21" s="1579"/>
      <c r="I21" s="1586">
        <v>31</v>
      </c>
      <c r="J21" s="1579"/>
      <c r="K21" s="1586">
        <v>45</v>
      </c>
      <c r="L21" s="1587"/>
      <c r="M21" s="1579"/>
    </row>
    <row r="22" spans="1:13" ht="20.100000000000001" customHeight="1">
      <c r="A22" s="1574"/>
      <c r="B22" s="1585" t="s">
        <v>477</v>
      </c>
      <c r="C22" s="1586">
        <v>502</v>
      </c>
      <c r="D22" s="1579"/>
      <c r="E22" s="1586">
        <v>211</v>
      </c>
      <c r="F22" s="1579"/>
      <c r="G22" s="1586">
        <f t="shared" si="0"/>
        <v>96</v>
      </c>
      <c r="H22" s="1579"/>
      <c r="I22" s="1586">
        <v>45</v>
      </c>
      <c r="J22" s="1579"/>
      <c r="K22" s="1586">
        <v>51</v>
      </c>
      <c r="L22" s="1587"/>
      <c r="M22" s="1579"/>
    </row>
    <row r="23" spans="1:13" ht="20.100000000000001" customHeight="1">
      <c r="A23" s="1574"/>
      <c r="B23" s="1585" t="s">
        <v>478</v>
      </c>
      <c r="C23" s="1586">
        <v>316</v>
      </c>
      <c r="D23" s="1579"/>
      <c r="E23" s="1586">
        <v>130</v>
      </c>
      <c r="F23" s="1579"/>
      <c r="G23" s="1586">
        <f t="shared" si="0"/>
        <v>92</v>
      </c>
      <c r="H23" s="1579"/>
      <c r="I23" s="1586">
        <v>45</v>
      </c>
      <c r="J23" s="1579"/>
      <c r="K23" s="1586">
        <v>47</v>
      </c>
      <c r="L23" s="1587"/>
      <c r="M23" s="1579"/>
    </row>
    <row r="24" spans="1:13" ht="20.100000000000001" customHeight="1">
      <c r="A24" s="1574"/>
      <c r="B24" s="1585" t="s">
        <v>479</v>
      </c>
      <c r="C24" s="1586">
        <v>320</v>
      </c>
      <c r="D24" s="1579"/>
      <c r="E24" s="1586">
        <v>133</v>
      </c>
      <c r="F24" s="1579"/>
      <c r="G24" s="1586">
        <f t="shared" si="0"/>
        <v>68</v>
      </c>
      <c r="H24" s="1579"/>
      <c r="I24" s="1586">
        <v>36</v>
      </c>
      <c r="J24" s="1579"/>
      <c r="K24" s="1586">
        <v>32</v>
      </c>
      <c r="L24" s="1587"/>
      <c r="M24" s="1579"/>
    </row>
    <row r="25" spans="1:13" ht="20.100000000000001" customHeight="1">
      <c r="A25" s="1574"/>
      <c r="B25" s="1585" t="s">
        <v>480</v>
      </c>
      <c r="C25" s="1586">
        <v>293</v>
      </c>
      <c r="D25" s="1579"/>
      <c r="E25" s="1586">
        <v>127</v>
      </c>
      <c r="F25" s="1579"/>
      <c r="G25" s="1586">
        <f t="shared" si="0"/>
        <v>64</v>
      </c>
      <c r="H25" s="1579"/>
      <c r="I25" s="1586">
        <v>41</v>
      </c>
      <c r="J25" s="1579"/>
      <c r="K25" s="1586">
        <v>23</v>
      </c>
      <c r="L25" s="1587"/>
      <c r="M25" s="1579"/>
    </row>
    <row r="26" spans="1:13" ht="20.100000000000001" customHeight="1">
      <c r="A26" s="1574"/>
      <c r="B26" s="1585" t="s">
        <v>481</v>
      </c>
      <c r="C26" s="1586">
        <v>454</v>
      </c>
      <c r="D26" s="1579"/>
      <c r="E26" s="1586">
        <v>179</v>
      </c>
      <c r="F26" s="1579"/>
      <c r="G26" s="1586">
        <f t="shared" si="0"/>
        <v>60</v>
      </c>
      <c r="H26" s="1579"/>
      <c r="I26" s="1586">
        <v>26</v>
      </c>
      <c r="J26" s="1579"/>
      <c r="K26" s="1586">
        <v>34</v>
      </c>
      <c r="L26" s="1587"/>
      <c r="M26" s="1579"/>
    </row>
    <row r="27" spans="1:13" ht="20.100000000000001" customHeight="1">
      <c r="A27" s="1574"/>
      <c r="B27" s="1585" t="s">
        <v>482</v>
      </c>
      <c r="C27" s="1586">
        <v>207</v>
      </c>
      <c r="D27" s="1579"/>
      <c r="E27" s="1586">
        <v>102</v>
      </c>
      <c r="F27" s="1579"/>
      <c r="G27" s="1586">
        <f t="shared" si="0"/>
        <v>30</v>
      </c>
      <c r="H27" s="1579"/>
      <c r="I27" s="1586">
        <v>12</v>
      </c>
      <c r="J27" s="1579"/>
      <c r="K27" s="1586">
        <v>18</v>
      </c>
      <c r="L27" s="1587"/>
      <c r="M27" s="1579"/>
    </row>
    <row r="28" spans="1:13" ht="20.100000000000001" customHeight="1">
      <c r="A28" s="1574"/>
      <c r="B28" s="1585" t="s">
        <v>483</v>
      </c>
      <c r="C28" s="1586">
        <v>1748</v>
      </c>
      <c r="D28" s="1579"/>
      <c r="E28" s="1586">
        <v>717</v>
      </c>
      <c r="F28" s="1579"/>
      <c r="G28" s="1586">
        <f t="shared" si="0"/>
        <v>399</v>
      </c>
      <c r="H28" s="1579"/>
      <c r="I28" s="1586">
        <v>198</v>
      </c>
      <c r="J28" s="1579"/>
      <c r="K28" s="1586">
        <v>201</v>
      </c>
      <c r="L28" s="1587"/>
      <c r="M28" s="1579"/>
    </row>
    <row r="29" spans="1:13" ht="20.100000000000001" customHeight="1">
      <c r="A29" s="1574"/>
      <c r="B29" s="1585" t="s">
        <v>740</v>
      </c>
      <c r="C29" s="1586">
        <v>766</v>
      </c>
      <c r="D29" s="1579"/>
      <c r="E29" s="1586">
        <v>353</v>
      </c>
      <c r="F29" s="1579"/>
      <c r="G29" s="1586">
        <f t="shared" si="0"/>
        <v>156</v>
      </c>
      <c r="H29" s="1579"/>
      <c r="I29" s="1586">
        <v>53</v>
      </c>
      <c r="J29" s="1579"/>
      <c r="K29" s="1586">
        <v>103</v>
      </c>
      <c r="L29" s="1587"/>
      <c r="M29" s="1579"/>
    </row>
    <row r="30" spans="1:13" ht="20.100000000000001" customHeight="1">
      <c r="A30" s="1574"/>
      <c r="B30" s="1585" t="s">
        <v>485</v>
      </c>
      <c r="C30" s="1586">
        <v>63</v>
      </c>
      <c r="D30" s="1579"/>
      <c r="E30" s="1586">
        <v>33</v>
      </c>
      <c r="F30" s="1579"/>
      <c r="G30" s="1586">
        <f t="shared" si="0"/>
        <v>18</v>
      </c>
      <c r="H30" s="1579"/>
      <c r="I30" s="1586">
        <v>1</v>
      </c>
      <c r="J30" s="1579"/>
      <c r="K30" s="1586">
        <v>17</v>
      </c>
      <c r="L30" s="1587"/>
      <c r="M30" s="1579"/>
    </row>
    <row r="31" spans="1:13" ht="20.100000000000001" customHeight="1">
      <c r="A31" s="1574"/>
      <c r="B31" s="1585" t="s">
        <v>486</v>
      </c>
      <c r="C31" s="1586">
        <v>115</v>
      </c>
      <c r="D31" s="1579"/>
      <c r="E31" s="1587"/>
      <c r="F31" s="1579"/>
      <c r="G31" s="1586">
        <f t="shared" si="0"/>
        <v>145</v>
      </c>
      <c r="H31" s="1579"/>
      <c r="I31" s="1586">
        <v>10</v>
      </c>
      <c r="J31" s="1579"/>
      <c r="K31" s="1586">
        <v>135</v>
      </c>
      <c r="L31" s="1587"/>
      <c r="M31" s="1579"/>
    </row>
    <row r="32" spans="1:13" ht="20.100000000000001" customHeight="1">
      <c r="A32" s="1574"/>
      <c r="B32" s="1585" t="s">
        <v>487</v>
      </c>
      <c r="C32" s="1586">
        <v>129</v>
      </c>
      <c r="D32" s="1579"/>
      <c r="E32" s="1586">
        <v>74</v>
      </c>
      <c r="F32" s="1579"/>
      <c r="G32" s="1586">
        <f t="shared" si="0"/>
        <v>28</v>
      </c>
      <c r="H32" s="1579"/>
      <c r="I32" s="1586">
        <v>15</v>
      </c>
      <c r="J32" s="1579"/>
      <c r="K32" s="1586">
        <v>13</v>
      </c>
      <c r="L32" s="1587"/>
      <c r="M32" s="1579"/>
    </row>
    <row r="33" spans="1:65" ht="10.5" hidden="1" customHeight="1"/>
    <row r="34" spans="1:65" ht="17.100000000000001" customHeight="1">
      <c r="A34" s="1558" t="s">
        <v>747</v>
      </c>
      <c r="K34" s="1558" t="s">
        <v>366</v>
      </c>
    </row>
    <row r="35" spans="1:65" ht="8.1" customHeight="1">
      <c r="BM35" s="1558" t="s">
        <v>592</v>
      </c>
    </row>
  </sheetData>
  <sheetProtection password="CA55" sheet="1" objects="1" scenarios="1"/>
  <phoneticPr fontId="9" type="noConversion"/>
  <pageMargins left="1.1811023622047245" right="0.59055118110236227" top="0.70866141732283472" bottom="0.31496062992125984" header="0" footer="0"/>
  <pageSetup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P49"/>
  <sheetViews>
    <sheetView showGridLines="0" workbookViewId="0">
      <selection activeCell="L34" sqref="L34"/>
    </sheetView>
  </sheetViews>
  <sheetFormatPr baseColWidth="10" defaultColWidth="11.796875" defaultRowHeight="10.5"/>
  <cols>
    <col min="1" max="1" width="4.59765625" style="1589" customWidth="1"/>
    <col min="2" max="2" width="41.3984375" style="1589" customWidth="1"/>
    <col min="3" max="3" width="9.3984375" style="1589" customWidth="1"/>
    <col min="4" max="4" width="0" style="1589" hidden="1" customWidth="1"/>
    <col min="5" max="7" width="9.3984375" style="1589" customWidth="1"/>
    <col min="8" max="8" width="11.796875" style="1589"/>
    <col min="9" max="13" width="9.3984375" style="1589" customWidth="1"/>
    <col min="14" max="14" width="0" style="1589" hidden="1" customWidth="1"/>
    <col min="15" max="15" width="2.19921875" style="1589" customWidth="1"/>
    <col min="16" max="16384" width="11.796875" style="1589"/>
  </cols>
  <sheetData>
    <row r="1" spans="1:14">
      <c r="A1" s="1588" t="s">
        <v>298</v>
      </c>
      <c r="C1" s="1590"/>
      <c r="D1" s="1590"/>
      <c r="E1" s="1590"/>
      <c r="F1" s="1590"/>
      <c r="G1" s="1590"/>
      <c r="H1" s="1590"/>
      <c r="I1" s="1590"/>
      <c r="J1" s="1590"/>
      <c r="K1" s="1590"/>
      <c r="L1" s="1590"/>
      <c r="M1" s="1590"/>
    </row>
    <row r="2" spans="1:14" ht="5.0999999999999996" customHeight="1">
      <c r="A2" s="1590"/>
      <c r="C2" s="1590"/>
      <c r="D2" s="1590"/>
      <c r="E2" s="1590"/>
      <c r="F2" s="1590"/>
      <c r="G2" s="1590"/>
      <c r="H2" s="1590"/>
      <c r="I2" s="1590"/>
      <c r="J2" s="1590"/>
      <c r="K2" s="1590"/>
      <c r="L2" s="1590"/>
      <c r="M2" s="1590"/>
    </row>
    <row r="3" spans="1:14">
      <c r="A3" s="1588" t="s">
        <v>748</v>
      </c>
      <c r="C3" s="1590"/>
      <c r="D3" s="1590"/>
      <c r="E3" s="1590"/>
      <c r="F3" s="1590"/>
      <c r="G3" s="1590"/>
      <c r="H3" s="1590"/>
      <c r="I3" s="1590"/>
      <c r="J3" s="1590"/>
      <c r="K3" s="1590"/>
      <c r="L3" s="1590"/>
      <c r="M3" s="1590"/>
    </row>
    <row r="4" spans="1:14" ht="14.25" customHeight="1">
      <c r="A4" s="1588" t="s">
        <v>749</v>
      </c>
      <c r="C4" s="1590"/>
      <c r="D4" s="1590"/>
      <c r="E4" s="1590"/>
      <c r="F4" s="1590"/>
      <c r="G4" s="1590"/>
      <c r="H4" s="1590"/>
      <c r="I4" s="1590"/>
      <c r="J4" s="1590"/>
      <c r="K4" s="1590"/>
      <c r="L4" s="1590"/>
      <c r="M4" s="1590"/>
    </row>
    <row r="5" spans="1:14" ht="11.25" customHeight="1">
      <c r="A5" s="1588" t="s">
        <v>218</v>
      </c>
      <c r="C5" s="1590"/>
      <c r="D5" s="1590"/>
      <c r="E5" s="1590"/>
      <c r="F5" s="1590"/>
      <c r="G5" s="1590"/>
      <c r="H5" s="1590"/>
      <c r="I5" s="1590"/>
      <c r="J5" s="1590"/>
      <c r="K5" s="1590"/>
      <c r="L5" s="1590"/>
      <c r="M5" s="1590"/>
    </row>
    <row r="6" spans="1:14" ht="5.0999999999999996" customHeight="1">
      <c r="A6" s="1590"/>
      <c r="C6" s="1590"/>
      <c r="D6" s="1590"/>
      <c r="E6" s="1590"/>
      <c r="F6" s="1590"/>
      <c r="G6" s="1590"/>
      <c r="H6" s="1590"/>
      <c r="I6" s="1590"/>
      <c r="J6" s="1590"/>
      <c r="K6" s="1590"/>
      <c r="L6" s="1590"/>
      <c r="M6" s="1590"/>
    </row>
    <row r="7" spans="1:14" ht="11.1" customHeight="1">
      <c r="A7" s="1591"/>
      <c r="B7" s="1592"/>
      <c r="C7" s="1591"/>
      <c r="D7" s="1593"/>
      <c r="E7" s="1593"/>
      <c r="F7" s="1593"/>
      <c r="G7" s="1594" t="s">
        <v>750</v>
      </c>
      <c r="H7" s="1593"/>
      <c r="I7" s="1593"/>
      <c r="J7" s="1593"/>
      <c r="K7" s="1593"/>
      <c r="L7" s="1593"/>
      <c r="M7" s="1595"/>
      <c r="N7" s="1596"/>
    </row>
    <row r="8" spans="1:14" ht="9" customHeight="1">
      <c r="A8" s="1597"/>
      <c r="B8" s="1598"/>
      <c r="C8" s="1599"/>
      <c r="D8" s="1598"/>
      <c r="E8" s="1598"/>
      <c r="F8" s="1598"/>
      <c r="G8" s="1600"/>
      <c r="H8" s="1601"/>
      <c r="I8" s="1601"/>
      <c r="J8" s="1601"/>
      <c r="K8" s="1601"/>
      <c r="L8" s="1598"/>
      <c r="M8" s="1602"/>
      <c r="N8" s="1603"/>
    </row>
    <row r="9" spans="1:14">
      <c r="A9" s="1597"/>
      <c r="B9" s="1598"/>
      <c r="C9" s="1591"/>
      <c r="D9" s="1593"/>
      <c r="E9" s="1593"/>
      <c r="F9" s="1593"/>
      <c r="G9" s="1592"/>
      <c r="H9" s="1594" t="s">
        <v>751</v>
      </c>
      <c r="I9" s="1593"/>
      <c r="J9" s="1593"/>
      <c r="K9" s="1593"/>
      <c r="L9" s="1593"/>
      <c r="M9" s="1595"/>
      <c r="N9" s="1603"/>
    </row>
    <row r="10" spans="1:14">
      <c r="A10" s="1597"/>
      <c r="B10" s="1598"/>
      <c r="C10" s="1604"/>
      <c r="D10" s="1591"/>
      <c r="E10" s="1593"/>
      <c r="F10" s="1593"/>
      <c r="G10" s="1595"/>
      <c r="H10" s="1593"/>
      <c r="I10" s="1593"/>
      <c r="J10" s="1593"/>
      <c r="K10" s="1591"/>
      <c r="L10" s="1593"/>
      <c r="M10" s="1595"/>
      <c r="N10" s="1603"/>
    </row>
    <row r="11" spans="1:14" ht="9" customHeight="1">
      <c r="A11" s="1597"/>
      <c r="B11" s="1605" t="s">
        <v>752</v>
      </c>
      <c r="C11" s="1606"/>
      <c r="D11" s="1599"/>
      <c r="E11" s="1605" t="s">
        <v>753</v>
      </c>
      <c r="F11" s="1598"/>
      <c r="G11" s="1602"/>
      <c r="H11" s="1605" t="s">
        <v>754</v>
      </c>
      <c r="I11" s="1598"/>
      <c r="J11" s="1598"/>
      <c r="K11" s="1607" t="s">
        <v>755</v>
      </c>
      <c r="L11" s="1598"/>
      <c r="M11" s="1602"/>
      <c r="N11" s="1603"/>
    </row>
    <row r="12" spans="1:14" ht="9" customHeight="1">
      <c r="A12" s="1597"/>
      <c r="B12" s="1598"/>
      <c r="C12" s="1606"/>
      <c r="D12" s="1599"/>
      <c r="E12" s="1601"/>
      <c r="F12" s="1601"/>
      <c r="G12" s="1608"/>
      <c r="H12" s="1601"/>
      <c r="I12" s="1601"/>
      <c r="J12" s="1601"/>
      <c r="K12" s="1609"/>
      <c r="L12" s="1601"/>
      <c r="M12" s="1608"/>
      <c r="N12" s="1603"/>
    </row>
    <row r="13" spans="1:14">
      <c r="A13" s="1610"/>
      <c r="B13" s="3006"/>
      <c r="C13" s="3005" t="s">
        <v>756</v>
      </c>
      <c r="D13" s="1611"/>
      <c r="E13" s="1612" t="s">
        <v>558</v>
      </c>
      <c r="F13" s="1612" t="s">
        <v>757</v>
      </c>
      <c r="G13" s="1612" t="s">
        <v>758</v>
      </c>
      <c r="H13" s="1612" t="s">
        <v>557</v>
      </c>
      <c r="I13" s="1612" t="s">
        <v>757</v>
      </c>
      <c r="J13" s="1612" t="s">
        <v>759</v>
      </c>
      <c r="K13" s="1612" t="s">
        <v>558</v>
      </c>
      <c r="L13" s="1612" t="s">
        <v>757</v>
      </c>
      <c r="M13" s="1612" t="s">
        <v>758</v>
      </c>
      <c r="N13" s="1613" t="s">
        <v>760</v>
      </c>
    </row>
    <row r="14" spans="1:14" ht="9" customHeight="1">
      <c r="A14" s="1614"/>
      <c r="B14" s="1615"/>
      <c r="C14" s="1615"/>
      <c r="D14" s="1615"/>
      <c r="E14" s="1615"/>
      <c r="F14" s="1615"/>
      <c r="G14" s="1615"/>
      <c r="H14" s="1615"/>
      <c r="I14" s="1615"/>
      <c r="J14" s="1615"/>
      <c r="K14" s="1615"/>
      <c r="L14" s="1615"/>
      <c r="M14" s="1615"/>
      <c r="N14" s="1616"/>
    </row>
    <row r="15" spans="1:14" ht="9" customHeight="1">
      <c r="A15" s="1617"/>
      <c r="B15" s="1618" t="s">
        <v>470</v>
      </c>
      <c r="C15" s="1619">
        <f>SUM(C18:C48)</f>
        <v>2959</v>
      </c>
      <c r="D15" s="1620"/>
      <c r="E15" s="1619">
        <f t="shared" ref="E15:M15" si="0">SUM(E18:E44)</f>
        <v>1321</v>
      </c>
      <c r="F15" s="1619">
        <f t="shared" si="0"/>
        <v>536</v>
      </c>
      <c r="G15" s="1619">
        <f t="shared" si="0"/>
        <v>785</v>
      </c>
      <c r="H15" s="1619">
        <f t="shared" si="0"/>
        <v>1258</v>
      </c>
      <c r="I15" s="1619">
        <f t="shared" si="0"/>
        <v>578</v>
      </c>
      <c r="J15" s="1619">
        <f t="shared" si="0"/>
        <v>680</v>
      </c>
      <c r="K15" s="1619">
        <f t="shared" si="0"/>
        <v>217</v>
      </c>
      <c r="L15" s="1619">
        <f t="shared" si="0"/>
        <v>171</v>
      </c>
      <c r="M15" s="1619">
        <f t="shared" si="0"/>
        <v>46</v>
      </c>
      <c r="N15" s="1621"/>
    </row>
    <row r="16" spans="1:14" ht="9" customHeight="1">
      <c r="A16" s="1622"/>
      <c r="B16" s="1621"/>
      <c r="C16" s="1621"/>
      <c r="D16" s="1621"/>
      <c r="E16" s="1621"/>
      <c r="F16" s="1621"/>
      <c r="G16" s="1621"/>
      <c r="H16" s="1621"/>
      <c r="I16" s="1621"/>
      <c r="J16" s="1621"/>
      <c r="K16" s="1621"/>
      <c r="L16" s="1621"/>
      <c r="M16" s="1621"/>
      <c r="N16" s="1621"/>
    </row>
    <row r="17" spans="1:14">
      <c r="A17" s="1614"/>
      <c r="B17" s="1623" t="s">
        <v>380</v>
      </c>
      <c r="C17" s="1624"/>
      <c r="D17" s="1624"/>
      <c r="E17" s="1624"/>
      <c r="F17" s="1624"/>
      <c r="G17" s="1624"/>
      <c r="H17" s="1624"/>
      <c r="I17" s="1624"/>
      <c r="J17" s="1624"/>
      <c r="K17" s="1624"/>
      <c r="L17" s="1624"/>
      <c r="M17" s="1624"/>
      <c r="N17" s="1616"/>
    </row>
    <row r="18" spans="1:14" ht="9" customHeight="1">
      <c r="A18" s="1625"/>
      <c r="B18" s="1626" t="s">
        <v>471</v>
      </c>
      <c r="C18" s="1627">
        <f>SUM(E18+H18+K18)</f>
        <v>967</v>
      </c>
      <c r="D18" s="1628"/>
      <c r="E18" s="1627">
        <f>SUM(F18:G18)</f>
        <v>578</v>
      </c>
      <c r="F18" s="1627">
        <v>231</v>
      </c>
      <c r="G18" s="1627">
        <v>347</v>
      </c>
      <c r="H18" s="1627">
        <f>SUM(I18:J18)</f>
        <v>368</v>
      </c>
      <c r="I18" s="1627">
        <v>168</v>
      </c>
      <c r="J18" s="1627">
        <v>200</v>
      </c>
      <c r="K18" s="1627">
        <f>SUM(L18:M18)</f>
        <v>21</v>
      </c>
      <c r="L18" s="1627">
        <v>21</v>
      </c>
      <c r="M18" s="1628"/>
      <c r="N18" s="1628"/>
    </row>
    <row r="19" spans="1:14" ht="9" customHeight="1">
      <c r="A19" s="1622"/>
      <c r="B19" s="1629" t="s">
        <v>380</v>
      </c>
      <c r="C19" s="1621"/>
      <c r="D19" s="1621"/>
      <c r="E19" s="1621"/>
      <c r="F19" s="1621"/>
      <c r="G19" s="1621"/>
      <c r="H19" s="1621"/>
      <c r="I19" s="1621"/>
      <c r="J19" s="1621"/>
      <c r="K19" s="1621"/>
      <c r="L19" s="1621"/>
      <c r="M19" s="1621"/>
      <c r="N19" s="1621"/>
    </row>
    <row r="20" spans="1:14" ht="9" customHeight="1">
      <c r="A20" s="1625"/>
      <c r="B20" s="1626" t="s">
        <v>472</v>
      </c>
      <c r="C20" s="1627">
        <f>SUM(E20+H20+K20)</f>
        <v>166</v>
      </c>
      <c r="D20" s="1628"/>
      <c r="E20" s="1627">
        <f>SUM(F20:G20)</f>
        <v>42</v>
      </c>
      <c r="F20" s="1627">
        <v>21</v>
      </c>
      <c r="G20" s="1627">
        <v>21</v>
      </c>
      <c r="H20" s="1627">
        <f>SUM(I20:J20)</f>
        <v>107</v>
      </c>
      <c r="I20" s="1627">
        <v>41</v>
      </c>
      <c r="J20" s="1627">
        <v>66</v>
      </c>
      <c r="K20" s="1627">
        <f>SUM(L20:M20)</f>
        <v>17</v>
      </c>
      <c r="L20" s="1627">
        <v>9</v>
      </c>
      <c r="M20" s="1627">
        <v>8</v>
      </c>
      <c r="N20" s="1621"/>
    </row>
    <row r="21" spans="1:14">
      <c r="A21" s="1622"/>
      <c r="B21" s="1621"/>
      <c r="C21" s="1621"/>
      <c r="D21" s="1621"/>
      <c r="E21" s="1621"/>
      <c r="F21" s="1621"/>
      <c r="G21" s="1621"/>
      <c r="H21" s="1621"/>
      <c r="I21" s="1621"/>
      <c r="J21" s="1621"/>
      <c r="K21" s="1621"/>
      <c r="L21" s="1621"/>
      <c r="M21" s="1621"/>
      <c r="N21" s="1621"/>
    </row>
    <row r="22" spans="1:14" ht="9" customHeight="1">
      <c r="A22" s="1625"/>
      <c r="B22" s="1626" t="s">
        <v>473</v>
      </c>
      <c r="C22" s="1627">
        <f>SUM(E22+H22+K22)</f>
        <v>195</v>
      </c>
      <c r="D22" s="1628"/>
      <c r="E22" s="1627">
        <f>SUM(F22:G22)</f>
        <v>21</v>
      </c>
      <c r="F22" s="1627">
        <v>7</v>
      </c>
      <c r="G22" s="1627">
        <v>14</v>
      </c>
      <c r="H22" s="1627">
        <f>SUM(I22:J22)</f>
        <v>151</v>
      </c>
      <c r="I22" s="1627">
        <v>76</v>
      </c>
      <c r="J22" s="1627">
        <v>75</v>
      </c>
      <c r="K22" s="1627">
        <f>SUM(L22:M22)</f>
        <v>23</v>
      </c>
      <c r="L22" s="1627">
        <v>20</v>
      </c>
      <c r="M22" s="1627">
        <v>3</v>
      </c>
      <c r="N22" s="1628"/>
    </row>
    <row r="23" spans="1:14">
      <c r="A23" s="1622"/>
      <c r="B23" s="1621"/>
      <c r="C23" s="1629" t="s">
        <v>380</v>
      </c>
      <c r="D23" s="1621"/>
      <c r="E23" s="1621"/>
      <c r="F23" s="1621"/>
      <c r="G23" s="1621"/>
      <c r="H23" s="1629" t="s">
        <v>380</v>
      </c>
      <c r="I23" s="1621"/>
      <c r="J23" s="1621"/>
      <c r="K23" s="1629" t="s">
        <v>380</v>
      </c>
      <c r="L23" s="1621"/>
      <c r="M23" s="1621"/>
      <c r="N23" s="1621"/>
    </row>
    <row r="24" spans="1:14" ht="9" customHeight="1">
      <c r="A24" s="1625"/>
      <c r="B24" s="1626" t="s">
        <v>474</v>
      </c>
      <c r="C24" s="1627">
        <f>SUM(E24+H24+K24)</f>
        <v>181</v>
      </c>
      <c r="D24" s="1628"/>
      <c r="E24" s="1627">
        <f>SUM(F24:G24)</f>
        <v>22</v>
      </c>
      <c r="F24" s="1627">
        <v>6</v>
      </c>
      <c r="G24" s="1627">
        <v>16</v>
      </c>
      <c r="H24" s="1627">
        <f>SUM(I24:J24)</f>
        <v>145</v>
      </c>
      <c r="I24" s="1627">
        <v>68</v>
      </c>
      <c r="J24" s="1627">
        <v>77</v>
      </c>
      <c r="K24" s="1627">
        <f>SUM(L24:M24)</f>
        <v>14</v>
      </c>
      <c r="L24" s="1627">
        <v>13</v>
      </c>
      <c r="M24" s="1627">
        <v>1</v>
      </c>
      <c r="N24" s="1621"/>
    </row>
    <row r="25" spans="1:14" ht="9" customHeight="1">
      <c r="A25" s="1617"/>
      <c r="B25" s="1621"/>
      <c r="C25" s="1629" t="s">
        <v>380</v>
      </c>
      <c r="D25" s="1621"/>
      <c r="E25" s="1621"/>
      <c r="F25" s="1621"/>
      <c r="G25" s="1621"/>
      <c r="H25" s="1629" t="s">
        <v>380</v>
      </c>
      <c r="I25" s="1621"/>
      <c r="J25" s="1621"/>
      <c r="K25" s="1629" t="s">
        <v>380</v>
      </c>
      <c r="L25" s="1621"/>
      <c r="M25" s="1621"/>
      <c r="N25" s="1630"/>
    </row>
    <row r="26" spans="1:14">
      <c r="A26" s="1631"/>
      <c r="B26" s="1626" t="s">
        <v>475</v>
      </c>
      <c r="C26" s="1627">
        <f>SUM(E26+H26+K26)</f>
        <v>246</v>
      </c>
      <c r="D26" s="1628"/>
      <c r="E26" s="1627">
        <f>SUM(F26:G26)</f>
        <v>24</v>
      </c>
      <c r="F26" s="1627">
        <v>12</v>
      </c>
      <c r="G26" s="1627">
        <v>12</v>
      </c>
      <c r="H26" s="1627">
        <f>SUM(I26:J26)</f>
        <v>211</v>
      </c>
      <c r="I26" s="1627">
        <v>95</v>
      </c>
      <c r="J26" s="1627">
        <v>116</v>
      </c>
      <c r="K26" s="1627">
        <f>SUM(L26:M26)</f>
        <v>11</v>
      </c>
      <c r="L26" s="1627">
        <v>10</v>
      </c>
      <c r="M26" s="1627">
        <v>1</v>
      </c>
      <c r="N26" s="1630"/>
    </row>
    <row r="27" spans="1:14">
      <c r="A27" s="1617"/>
      <c r="B27" s="1621"/>
      <c r="C27" s="1629" t="s">
        <v>380</v>
      </c>
      <c r="D27" s="1621"/>
      <c r="E27" s="1621"/>
      <c r="F27" s="1621"/>
      <c r="G27" s="1621"/>
      <c r="H27" s="1629" t="s">
        <v>380</v>
      </c>
      <c r="I27" s="1621"/>
      <c r="J27" s="1621"/>
      <c r="K27" s="1629" t="s">
        <v>380</v>
      </c>
      <c r="L27" s="1621"/>
      <c r="M27" s="1621"/>
      <c r="N27" s="1630"/>
    </row>
    <row r="28" spans="1:14">
      <c r="A28" s="1631"/>
      <c r="B28" s="1626" t="s">
        <v>476</v>
      </c>
      <c r="C28" s="1627">
        <f>SUM(E28+H28+K28)</f>
        <v>76</v>
      </c>
      <c r="D28" s="1628"/>
      <c r="E28" s="1627">
        <f>SUM(F28:G28)</f>
        <v>11</v>
      </c>
      <c r="F28" s="1627">
        <v>4</v>
      </c>
      <c r="G28" s="1627">
        <v>7</v>
      </c>
      <c r="H28" s="1627">
        <f>SUM(I28:J28)</f>
        <v>55</v>
      </c>
      <c r="I28" s="1627">
        <v>18</v>
      </c>
      <c r="J28" s="1627">
        <v>37</v>
      </c>
      <c r="K28" s="1627">
        <f>SUM(L28:M28)</f>
        <v>10</v>
      </c>
      <c r="L28" s="1627">
        <v>9</v>
      </c>
      <c r="M28" s="1627">
        <v>1</v>
      </c>
      <c r="N28" s="1630"/>
    </row>
    <row r="29" spans="1:14">
      <c r="A29" s="1617"/>
      <c r="B29" s="1621"/>
      <c r="C29" s="1629" t="s">
        <v>380</v>
      </c>
      <c r="D29" s="1621"/>
      <c r="E29" s="1621"/>
      <c r="F29" s="1621"/>
      <c r="G29" s="1621"/>
      <c r="H29" s="1629" t="s">
        <v>380</v>
      </c>
      <c r="I29" s="1621"/>
      <c r="J29" s="1621"/>
      <c r="K29" s="1629" t="s">
        <v>380</v>
      </c>
      <c r="L29" s="1621"/>
      <c r="M29" s="1621"/>
      <c r="N29" s="1630"/>
    </row>
    <row r="30" spans="1:14">
      <c r="A30" s="1631"/>
      <c r="B30" s="1626" t="s">
        <v>477</v>
      </c>
      <c r="C30" s="1627">
        <f>SUM(E30+H30+K30)</f>
        <v>96</v>
      </c>
      <c r="D30" s="1628"/>
      <c r="E30" s="1627">
        <f>SUM(F30:G30)</f>
        <v>66</v>
      </c>
      <c r="F30" s="1627">
        <v>26</v>
      </c>
      <c r="G30" s="1627">
        <v>40</v>
      </c>
      <c r="H30" s="1627">
        <f>SUM(I30:J30)</f>
        <v>14</v>
      </c>
      <c r="I30" s="1627">
        <v>7</v>
      </c>
      <c r="J30" s="1627">
        <v>7</v>
      </c>
      <c r="K30" s="1627">
        <f>SUM(L30:M30)</f>
        <v>16</v>
      </c>
      <c r="L30" s="1627">
        <v>12</v>
      </c>
      <c r="M30" s="1627">
        <v>4</v>
      </c>
      <c r="N30" s="1632"/>
    </row>
    <row r="31" spans="1:14">
      <c r="A31" s="1617"/>
      <c r="B31" s="1621"/>
      <c r="C31" s="1629" t="s">
        <v>380</v>
      </c>
      <c r="D31" s="1621"/>
      <c r="E31" s="1621"/>
      <c r="F31" s="1621"/>
      <c r="G31" s="1621"/>
      <c r="H31" s="1629" t="s">
        <v>380</v>
      </c>
      <c r="I31" s="1621"/>
      <c r="J31" s="1621"/>
      <c r="K31" s="1629" t="s">
        <v>380</v>
      </c>
      <c r="L31" s="1621"/>
      <c r="M31" s="1621"/>
      <c r="N31" s="1630"/>
    </row>
    <row r="32" spans="1:14">
      <c r="A32" s="1631"/>
      <c r="B32" s="1626" t="s">
        <v>544</v>
      </c>
      <c r="C32" s="1627">
        <f>SUM(E32+H32+K32)</f>
        <v>92</v>
      </c>
      <c r="D32" s="1628"/>
      <c r="E32" s="1627">
        <f>SUM(F32:G32)</f>
        <v>54</v>
      </c>
      <c r="F32" s="1627">
        <v>23</v>
      </c>
      <c r="G32" s="1627">
        <v>31</v>
      </c>
      <c r="H32" s="1627">
        <f>SUM(I32:J32)</f>
        <v>25</v>
      </c>
      <c r="I32" s="1627">
        <v>14</v>
      </c>
      <c r="J32" s="1627">
        <v>11</v>
      </c>
      <c r="K32" s="1627">
        <f>SUM(L32:M32)</f>
        <v>13</v>
      </c>
      <c r="L32" s="1627">
        <v>8</v>
      </c>
      <c r="M32" s="1627">
        <v>5</v>
      </c>
      <c r="N32" s="1630"/>
    </row>
    <row r="33" spans="1:16" ht="9" customHeight="1">
      <c r="A33" s="1617"/>
      <c r="B33" s="1621"/>
      <c r="C33" s="1629" t="s">
        <v>380</v>
      </c>
      <c r="D33" s="1621"/>
      <c r="E33" s="1621"/>
      <c r="F33" s="1621"/>
      <c r="G33" s="1621"/>
      <c r="H33" s="1629" t="s">
        <v>380</v>
      </c>
      <c r="I33" s="1621"/>
      <c r="J33" s="1621"/>
      <c r="K33" s="1629" t="s">
        <v>380</v>
      </c>
      <c r="L33" s="1621"/>
      <c r="M33" s="1621"/>
      <c r="N33" s="1630"/>
    </row>
    <row r="34" spans="1:16">
      <c r="A34" s="1631"/>
      <c r="B34" s="1626" t="s">
        <v>479</v>
      </c>
      <c r="C34" s="1627">
        <f>SUM(E34+H34+K34)</f>
        <v>68</v>
      </c>
      <c r="D34" s="1628"/>
      <c r="E34" s="1627">
        <f>SUM(F34:G34)</f>
        <v>42</v>
      </c>
      <c r="F34" s="1627">
        <v>15</v>
      </c>
      <c r="G34" s="1627">
        <v>27</v>
      </c>
      <c r="H34" s="1627">
        <f>SUM(I34:J34)</f>
        <v>9</v>
      </c>
      <c r="I34" s="1627">
        <v>6</v>
      </c>
      <c r="J34" s="1627">
        <v>3</v>
      </c>
      <c r="K34" s="1627">
        <f>SUM(L34:M34)</f>
        <v>17</v>
      </c>
      <c r="L34" s="1627">
        <v>15</v>
      </c>
      <c r="M34" s="1627">
        <v>2</v>
      </c>
      <c r="N34" s="1632"/>
    </row>
    <row r="35" spans="1:16">
      <c r="A35" s="1617"/>
      <c r="B35" s="1621"/>
      <c r="C35" s="1629" t="s">
        <v>380</v>
      </c>
      <c r="D35" s="1621"/>
      <c r="E35" s="1621"/>
      <c r="F35" s="1621"/>
      <c r="G35" s="1621"/>
      <c r="H35" s="1629" t="s">
        <v>380</v>
      </c>
      <c r="I35" s="1621"/>
      <c r="J35" s="1621"/>
      <c r="K35" s="1629" t="s">
        <v>380</v>
      </c>
      <c r="L35" s="1621"/>
      <c r="M35" s="1621"/>
      <c r="N35" s="1630"/>
    </row>
    <row r="36" spans="1:16">
      <c r="A36" s="1631"/>
      <c r="B36" s="1626" t="s">
        <v>480</v>
      </c>
      <c r="C36" s="1627">
        <f>SUM(E36+H36+K36)</f>
        <v>64</v>
      </c>
      <c r="D36" s="1628"/>
      <c r="E36" s="1627">
        <f>SUM(F36:G36)</f>
        <v>37</v>
      </c>
      <c r="F36" s="1627">
        <v>22</v>
      </c>
      <c r="G36" s="1627">
        <v>15</v>
      </c>
      <c r="H36" s="1627">
        <f>SUM(I36:J36)</f>
        <v>17</v>
      </c>
      <c r="I36" s="1627">
        <v>12</v>
      </c>
      <c r="J36" s="1627">
        <v>5</v>
      </c>
      <c r="K36" s="1627">
        <f>SUM(L36:M36)</f>
        <v>10</v>
      </c>
      <c r="L36" s="1627">
        <v>7</v>
      </c>
      <c r="M36" s="1627">
        <v>3</v>
      </c>
      <c r="N36" s="1630"/>
    </row>
    <row r="37" spans="1:16">
      <c r="A37" s="1617"/>
      <c r="B37" s="1621"/>
      <c r="C37" s="1629" t="s">
        <v>380</v>
      </c>
      <c r="D37" s="1621"/>
      <c r="E37" s="1621"/>
      <c r="F37" s="1621"/>
      <c r="G37" s="1621"/>
      <c r="H37" s="1629" t="s">
        <v>380</v>
      </c>
      <c r="I37" s="1621"/>
      <c r="J37" s="1621"/>
      <c r="K37" s="1629" t="s">
        <v>380</v>
      </c>
      <c r="L37" s="1621"/>
      <c r="M37" s="1621"/>
      <c r="N37" s="1630"/>
    </row>
    <row r="38" spans="1:16">
      <c r="A38" s="1631"/>
      <c r="B38" s="1626" t="s">
        <v>481</v>
      </c>
      <c r="C38" s="1627">
        <f>SUM(E38+H38+K38)</f>
        <v>60</v>
      </c>
      <c r="D38" s="1628"/>
      <c r="E38" s="1627">
        <f>SUM(F38:G38)</f>
        <v>48</v>
      </c>
      <c r="F38" s="1627">
        <v>18</v>
      </c>
      <c r="G38" s="1627">
        <v>30</v>
      </c>
      <c r="H38" s="1627">
        <f>SUM(I38:J38)</f>
        <v>4</v>
      </c>
      <c r="I38" s="1627">
        <v>1</v>
      </c>
      <c r="J38" s="1627">
        <v>3</v>
      </c>
      <c r="K38" s="1627">
        <f>SUM(L38:M38)</f>
        <v>8</v>
      </c>
      <c r="L38" s="1627">
        <v>7</v>
      </c>
      <c r="M38" s="1627">
        <v>1</v>
      </c>
      <c r="N38" s="1632"/>
    </row>
    <row r="39" spans="1:16" ht="9" customHeight="1">
      <c r="A39" s="1617"/>
      <c r="B39" s="1621"/>
      <c r="C39" s="1629" t="s">
        <v>380</v>
      </c>
      <c r="D39" s="1621"/>
      <c r="E39" s="1621"/>
      <c r="F39" s="1621"/>
      <c r="G39" s="1621"/>
      <c r="H39" s="1629" t="s">
        <v>380</v>
      </c>
      <c r="I39" s="1621"/>
      <c r="J39" s="1621"/>
      <c r="K39" s="1629" t="s">
        <v>380</v>
      </c>
      <c r="L39" s="1621"/>
      <c r="M39" s="1621"/>
      <c r="N39" s="1630"/>
    </row>
    <row r="40" spans="1:16">
      <c r="A40" s="1631"/>
      <c r="B40" s="1626" t="s">
        <v>482</v>
      </c>
      <c r="C40" s="1627">
        <f>SUM(E40+H40+K40)</f>
        <v>30</v>
      </c>
      <c r="D40" s="1628"/>
      <c r="E40" s="1627">
        <f>SUM(F40:G40)</f>
        <v>13</v>
      </c>
      <c r="F40" s="1627">
        <v>5</v>
      </c>
      <c r="G40" s="1627">
        <v>8</v>
      </c>
      <c r="H40" s="1627">
        <f>SUM(I40:J40)</f>
        <v>12</v>
      </c>
      <c r="I40" s="1627">
        <v>3</v>
      </c>
      <c r="J40" s="1627">
        <v>9</v>
      </c>
      <c r="K40" s="1627">
        <f>SUM(L40:M40)</f>
        <v>5</v>
      </c>
      <c r="L40" s="1627">
        <v>4</v>
      </c>
      <c r="M40" s="1627">
        <v>1</v>
      </c>
      <c r="N40" s="1630"/>
    </row>
    <row r="41" spans="1:16" ht="9" customHeight="1">
      <c r="A41" s="1617"/>
      <c r="B41" s="1621"/>
      <c r="C41" s="1629" t="s">
        <v>380</v>
      </c>
      <c r="D41" s="1621"/>
      <c r="E41" s="1629" t="s">
        <v>380</v>
      </c>
      <c r="F41" s="1621"/>
      <c r="G41" s="1621"/>
      <c r="H41" s="1629" t="s">
        <v>380</v>
      </c>
      <c r="I41" s="1621"/>
      <c r="J41" s="1621"/>
      <c r="K41" s="1629" t="s">
        <v>380</v>
      </c>
      <c r="L41" s="1621"/>
      <c r="M41" s="1621"/>
      <c r="N41" s="1630"/>
    </row>
    <row r="42" spans="1:16">
      <c r="A42" s="1631"/>
      <c r="B42" s="1626" t="s">
        <v>761</v>
      </c>
      <c r="C42" s="1627">
        <f>SUM(E42+H42+K42)</f>
        <v>399</v>
      </c>
      <c r="D42" s="1628"/>
      <c r="E42" s="1627">
        <f>SUM(F42:G42)</f>
        <v>235</v>
      </c>
      <c r="F42" s="1627">
        <v>101</v>
      </c>
      <c r="G42" s="1627">
        <v>134</v>
      </c>
      <c r="H42" s="1627">
        <f>SUM(I42:J42)</f>
        <v>112</v>
      </c>
      <c r="I42" s="1627">
        <v>61</v>
      </c>
      <c r="J42" s="1627">
        <v>51</v>
      </c>
      <c r="K42" s="1627">
        <f>SUM(L42:M42)</f>
        <v>52</v>
      </c>
      <c r="L42" s="1627">
        <v>36</v>
      </c>
      <c r="M42" s="1627">
        <v>16</v>
      </c>
      <c r="N42" s="1630"/>
    </row>
    <row r="43" spans="1:16" ht="9" customHeight="1">
      <c r="A43" s="1617"/>
      <c r="B43" s="1621"/>
      <c r="C43" s="1621"/>
      <c r="D43" s="1621"/>
      <c r="E43" s="1621"/>
      <c r="F43" s="1621"/>
      <c r="G43" s="1621"/>
      <c r="H43" s="1621"/>
      <c r="I43" s="1621"/>
      <c r="J43" s="1621"/>
      <c r="K43" s="1621"/>
      <c r="L43" s="1621"/>
      <c r="M43" s="1621"/>
      <c r="N43" s="1630"/>
    </row>
    <row r="44" spans="1:16">
      <c r="A44" s="1631"/>
      <c r="B44" s="1626" t="s">
        <v>484</v>
      </c>
      <c r="C44" s="1627">
        <f>SUM(E44+H44+K44)</f>
        <v>156</v>
      </c>
      <c r="D44" s="1628"/>
      <c r="E44" s="1627">
        <f>SUM(F44:G44)</f>
        <v>128</v>
      </c>
      <c r="F44" s="1627">
        <v>45</v>
      </c>
      <c r="G44" s="1627">
        <v>83</v>
      </c>
      <c r="H44" s="1627">
        <f>SUM(I44:J44)</f>
        <v>28</v>
      </c>
      <c r="I44" s="1627">
        <v>8</v>
      </c>
      <c r="J44" s="1627">
        <v>20</v>
      </c>
      <c r="K44" s="1627">
        <f>SUM(L44:M44)</f>
        <v>0</v>
      </c>
      <c r="L44" s="1628"/>
      <c r="M44" s="1628"/>
      <c r="N44" s="1628"/>
    </row>
    <row r="45" spans="1:16" ht="9" customHeight="1">
      <c r="A45" s="1617"/>
      <c r="B45" s="1621"/>
      <c r="C45" s="1629" t="s">
        <v>380</v>
      </c>
      <c r="D45" s="1621"/>
      <c r="E45" s="1621"/>
      <c r="F45" s="1621"/>
      <c r="G45" s="1621"/>
      <c r="H45" s="1621"/>
      <c r="I45" s="1621"/>
      <c r="J45" s="1621"/>
      <c r="K45" s="1621"/>
      <c r="L45" s="1621"/>
      <c r="M45" s="1621"/>
      <c r="N45" s="1621"/>
    </row>
    <row r="46" spans="1:16" ht="11.1" customHeight="1">
      <c r="A46" s="1631"/>
      <c r="B46" s="1626" t="s">
        <v>762</v>
      </c>
      <c r="C46" s="1627">
        <f>SUM(E46+H46+K46)</f>
        <v>18</v>
      </c>
      <c r="D46" s="1628"/>
      <c r="E46" s="1627">
        <f>SUM(F46:G46)</f>
        <v>17</v>
      </c>
      <c r="F46" s="1627">
        <v>1</v>
      </c>
      <c r="G46" s="1627">
        <v>16</v>
      </c>
      <c r="H46" s="1627">
        <f>SUM(I46:J46)</f>
        <v>1</v>
      </c>
      <c r="I46" s="1628"/>
      <c r="J46" s="1627">
        <v>1</v>
      </c>
      <c r="K46" s="1628"/>
      <c r="L46" s="1628"/>
      <c r="M46" s="1628"/>
      <c r="N46" s="1621"/>
    </row>
    <row r="47" spans="1:16" ht="9" customHeight="1">
      <c r="A47" s="1617"/>
      <c r="B47" s="1630"/>
      <c r="C47" s="1630"/>
      <c r="D47" s="1630"/>
      <c r="E47" s="1630"/>
      <c r="F47" s="1630"/>
      <c r="G47" s="1630"/>
      <c r="H47" s="1630"/>
      <c r="I47" s="1630"/>
      <c r="J47" s="1630"/>
      <c r="K47" s="1630"/>
      <c r="L47" s="1630"/>
      <c r="M47" s="1630"/>
    </row>
    <row r="48" spans="1:16">
      <c r="A48" s="1631"/>
      <c r="B48" s="1626" t="s">
        <v>219</v>
      </c>
      <c r="C48" s="1627">
        <f>SUM(E48+H48+K48)</f>
        <v>145</v>
      </c>
      <c r="D48" s="1628"/>
      <c r="E48" s="1628"/>
      <c r="F48" s="1628"/>
      <c r="G48" s="1628"/>
      <c r="H48" s="1627">
        <f>SUM(I48:J48)</f>
        <v>145</v>
      </c>
      <c r="I48" s="1627">
        <v>10</v>
      </c>
      <c r="J48" s="1627">
        <v>135</v>
      </c>
      <c r="K48" s="1628"/>
      <c r="L48" s="1628"/>
      <c r="M48" s="1628"/>
      <c r="N48" s="1633"/>
      <c r="O48" s="1633"/>
      <c r="P48" s="1633"/>
    </row>
    <row r="49" spans="12:12" ht="17.100000000000001" customHeight="1">
      <c r="L49" s="1634" t="s">
        <v>763</v>
      </c>
    </row>
  </sheetData>
  <sheetProtection password="CA55" sheet="1" objects="1" scenarios="1"/>
  <phoneticPr fontId="9" type="noConversion"/>
  <pageMargins left="1.4173228346456694" right="0.98425196850393704" top="0.78740157480314965" bottom="0.51181102362204722" header="0" footer="0"/>
  <pageSetup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I75"/>
  <sheetViews>
    <sheetView showGridLines="0" workbookViewId="0">
      <selection sqref="A1:IV65536"/>
    </sheetView>
  </sheetViews>
  <sheetFormatPr baseColWidth="10" defaultColWidth="11.796875" defaultRowHeight="10.5"/>
  <cols>
    <col min="1" max="1" width="52.59765625" style="1637" customWidth="1"/>
    <col min="2" max="2" width="20.19921875" style="1637" customWidth="1"/>
    <col min="3" max="3" width="0.796875" style="1637" customWidth="1"/>
    <col min="4" max="4" width="20.19921875" style="1637" customWidth="1"/>
    <col min="5" max="5" width="0.59765625" style="1637" customWidth="1"/>
    <col min="6" max="6" width="17.796875" style="1637" customWidth="1"/>
    <col min="7" max="7" width="4.59765625" style="1637" customWidth="1"/>
    <col min="8" max="8" width="2.19921875" style="1637" customWidth="1"/>
    <col min="9" max="16384" width="11.796875" style="1637"/>
  </cols>
  <sheetData>
    <row r="1" spans="1:7">
      <c r="A1" s="1635" t="s">
        <v>298</v>
      </c>
      <c r="B1" s="1636"/>
      <c r="C1" s="1636"/>
      <c r="D1" s="1636"/>
      <c r="E1" s="1636"/>
      <c r="F1" s="1636"/>
    </row>
    <row r="2" spans="1:7" ht="5.0999999999999996" customHeight="1">
      <c r="A2" s="1636"/>
      <c r="B2" s="1636"/>
      <c r="C2" s="1636"/>
      <c r="D2" s="1636"/>
      <c r="E2" s="1636"/>
      <c r="F2" s="1636"/>
    </row>
    <row r="3" spans="1:7">
      <c r="A3" s="1635" t="s">
        <v>764</v>
      </c>
      <c r="B3" s="1636"/>
      <c r="C3" s="1636"/>
      <c r="D3" s="1636"/>
      <c r="E3" s="1636"/>
      <c r="F3" s="1636"/>
    </row>
    <row r="4" spans="1:7">
      <c r="A4" s="1635" t="s">
        <v>765</v>
      </c>
      <c r="B4" s="1636"/>
      <c r="C4" s="1636"/>
      <c r="D4" s="1636"/>
      <c r="E4" s="1636"/>
      <c r="F4" s="1636"/>
    </row>
    <row r="5" spans="1:7">
      <c r="A5" s="1635" t="s">
        <v>220</v>
      </c>
      <c r="B5" s="1636"/>
      <c r="C5" s="1636"/>
      <c r="D5" s="1636"/>
      <c r="E5" s="1636"/>
      <c r="F5" s="1636"/>
    </row>
    <row r="6" spans="1:7" ht="5.0999999999999996" customHeight="1">
      <c r="A6" s="1636"/>
      <c r="B6" s="1636"/>
      <c r="C6" s="1636"/>
      <c r="D6" s="1636"/>
      <c r="E6" s="1636"/>
      <c r="F6" s="1636"/>
    </row>
    <row r="7" spans="1:7">
      <c r="A7" s="1638"/>
      <c r="B7" s="1639"/>
      <c r="C7" s="1639"/>
      <c r="D7" s="1639"/>
      <c r="E7" s="1639"/>
      <c r="F7" s="1639"/>
      <c r="G7" s="1640"/>
    </row>
    <row r="8" spans="1:7">
      <c r="A8" s="1641"/>
      <c r="B8" s="1642"/>
      <c r="C8" s="1642"/>
      <c r="D8" s="1643" t="s">
        <v>766</v>
      </c>
      <c r="E8" s="1642"/>
      <c r="F8" s="1642"/>
      <c r="G8" s="1644"/>
    </row>
    <row r="9" spans="1:7" ht="11.1" customHeight="1">
      <c r="A9" s="1645" t="s">
        <v>767</v>
      </c>
      <c r="B9" s="1646" t="s">
        <v>768</v>
      </c>
      <c r="C9" s="1647"/>
      <c r="D9" s="1648"/>
      <c r="E9" s="1647"/>
      <c r="F9" s="1648"/>
      <c r="G9" s="1640"/>
    </row>
    <row r="10" spans="1:7" ht="11.1" customHeight="1">
      <c r="A10" s="1645" t="s">
        <v>131</v>
      </c>
      <c r="B10" s="1649" t="s">
        <v>769</v>
      </c>
      <c r="C10" s="1650"/>
      <c r="D10" s="1649" t="s">
        <v>770</v>
      </c>
      <c r="E10" s="1650"/>
      <c r="F10" s="1649" t="s">
        <v>771</v>
      </c>
      <c r="G10" s="1644"/>
    </row>
    <row r="11" spans="1:7" ht="5.0999999999999996" customHeight="1">
      <c r="A11" s="1651"/>
      <c r="B11" s="1652"/>
      <c r="C11" s="1653"/>
      <c r="D11" s="1652"/>
      <c r="E11" s="1653"/>
      <c r="F11" s="1652"/>
      <c r="G11" s="1654"/>
    </row>
    <row r="12" spans="1:7" ht="10.5" hidden="1" customHeight="1">
      <c r="A12" s="1655"/>
      <c r="B12" s="1656"/>
      <c r="C12" s="1657"/>
      <c r="D12" s="1656"/>
      <c r="E12" s="1657"/>
      <c r="F12" s="1656"/>
      <c r="G12" s="1658"/>
    </row>
    <row r="13" spans="1:7" ht="18" customHeight="1">
      <c r="A13" s="1659" t="s">
        <v>500</v>
      </c>
      <c r="B13" s="1660">
        <f>SUM(B15+B25+B71)</f>
        <v>849</v>
      </c>
      <c r="C13" s="1661"/>
      <c r="D13" s="1660">
        <f>SUM(D15+D25+D69)</f>
        <v>410</v>
      </c>
      <c r="E13" s="1661"/>
      <c r="F13" s="1660">
        <f>SUM(F15+F25+F69)</f>
        <v>439</v>
      </c>
      <c r="G13" s="1662"/>
    </row>
    <row r="14" spans="1:7" ht="10.5" hidden="1" customHeight="1">
      <c r="A14" s="1663"/>
      <c r="B14" s="1664"/>
      <c r="C14" s="1661"/>
      <c r="D14" s="1664"/>
      <c r="E14" s="1661"/>
      <c r="F14" s="1664"/>
      <c r="G14" s="1662"/>
    </row>
    <row r="15" spans="1:7" ht="15" customHeight="1">
      <c r="A15" s="1659" t="s">
        <v>389</v>
      </c>
      <c r="B15" s="1660">
        <f>(B17+B21)</f>
        <v>12</v>
      </c>
      <c r="C15" s="1661"/>
      <c r="D15" s="1660">
        <f>(D17+D21)</f>
        <v>8</v>
      </c>
      <c r="E15" s="1661"/>
      <c r="F15" s="1660">
        <f>(F17+F21)</f>
        <v>4</v>
      </c>
      <c r="G15" s="1662"/>
    </row>
    <row r="16" spans="1:7" ht="10.5" hidden="1" customHeight="1">
      <c r="A16" s="1665"/>
      <c r="B16" s="1666"/>
      <c r="C16" s="1667"/>
      <c r="D16" s="1666"/>
      <c r="E16" s="1667"/>
      <c r="F16" s="1666"/>
      <c r="G16" s="1662"/>
    </row>
    <row r="17" spans="1:9" ht="15" customHeight="1">
      <c r="A17" s="1668" t="s">
        <v>393</v>
      </c>
      <c r="B17" s="1669">
        <f>(B19)</f>
        <v>8</v>
      </c>
      <c r="C17" s="1667"/>
      <c r="D17" s="1669">
        <f>(D19)</f>
        <v>7</v>
      </c>
      <c r="E17" s="1667"/>
      <c r="F17" s="1669">
        <f>(F19)</f>
        <v>1</v>
      </c>
      <c r="G17" s="1670"/>
      <c r="H17" s="1671"/>
      <c r="I17" s="1671"/>
    </row>
    <row r="18" spans="1:9" ht="10.5" hidden="1" customHeight="1">
      <c r="A18" s="1672"/>
      <c r="B18" s="1666"/>
      <c r="C18" s="1667"/>
      <c r="D18" s="1666"/>
      <c r="E18" s="1667"/>
      <c r="F18" s="1666"/>
      <c r="G18" s="1662"/>
    </row>
    <row r="19" spans="1:9">
      <c r="A19" s="1673" t="s">
        <v>698</v>
      </c>
      <c r="B19" s="1674">
        <f>SUM(D19:F19)</f>
        <v>8</v>
      </c>
      <c r="C19" s="1670"/>
      <c r="D19" s="1674">
        <v>7</v>
      </c>
      <c r="E19" s="1670"/>
      <c r="F19" s="1674">
        <v>1</v>
      </c>
      <c r="G19" s="1662"/>
    </row>
    <row r="20" spans="1:9" ht="10.5" hidden="1" customHeight="1">
      <c r="A20" s="1665"/>
      <c r="B20" s="1675"/>
      <c r="C20" s="1670"/>
      <c r="D20" s="1675"/>
      <c r="E20" s="1670"/>
      <c r="F20" s="1675"/>
      <c r="G20" s="1662"/>
    </row>
    <row r="21" spans="1:9" ht="15" customHeight="1">
      <c r="A21" s="1668" t="s">
        <v>401</v>
      </c>
      <c r="B21" s="1669">
        <f>(B23)</f>
        <v>4</v>
      </c>
      <c r="C21" s="1667"/>
      <c r="D21" s="1669">
        <f>(D23)</f>
        <v>1</v>
      </c>
      <c r="E21" s="1667"/>
      <c r="F21" s="1669">
        <f>(F23)</f>
        <v>3</v>
      </c>
      <c r="G21" s="1670"/>
    </row>
    <row r="22" spans="1:9" ht="10.5" hidden="1" customHeight="1">
      <c r="A22" s="1672"/>
      <c r="B22" s="1675"/>
      <c r="C22" s="1670"/>
      <c r="D22" s="1675"/>
      <c r="E22" s="1670"/>
      <c r="F22" s="1675"/>
      <c r="G22" s="1662"/>
    </row>
    <row r="23" spans="1:9" ht="12" customHeight="1">
      <c r="A23" s="1673" t="s">
        <v>577</v>
      </c>
      <c r="B23" s="1674">
        <f>SUM(D23:F23)</f>
        <v>4</v>
      </c>
      <c r="C23" s="1670"/>
      <c r="D23" s="1674">
        <v>1</v>
      </c>
      <c r="E23" s="1670"/>
      <c r="F23" s="1674">
        <v>3</v>
      </c>
      <c r="G23" s="1662"/>
    </row>
    <row r="24" spans="1:9" ht="10.5" hidden="1" customHeight="1">
      <c r="A24" s="1672"/>
      <c r="B24" s="1675"/>
      <c r="C24" s="1670"/>
      <c r="D24" s="1675"/>
      <c r="E24" s="1670"/>
      <c r="F24" s="1675"/>
      <c r="G24" s="1662"/>
    </row>
    <row r="25" spans="1:9" ht="15" customHeight="1">
      <c r="A25" s="1659" t="s">
        <v>435</v>
      </c>
      <c r="B25" s="1660">
        <f>SUM(B27+B29+B31+B35+B41+B43+B49+B51+B59+B61+B63+B65+B67)</f>
        <v>715</v>
      </c>
      <c r="C25" s="1661"/>
      <c r="D25" s="1660">
        <f>SUM(D27+D29+D31+D35+D41+D43+D49+D51+D59+D61+D63+D65+D67)</f>
        <v>394</v>
      </c>
      <c r="E25" s="1661"/>
      <c r="F25" s="1660">
        <f>SUM(F27+F29+F31+F35+F41+F43+F49+F51+F59+F61+F63+F65+F67)</f>
        <v>321</v>
      </c>
      <c r="G25" s="1662"/>
    </row>
    <row r="26" spans="1:9" ht="10.5" hidden="1" customHeight="1">
      <c r="A26" s="1672"/>
      <c r="B26" s="1675"/>
      <c r="C26" s="1670"/>
      <c r="D26" s="1675"/>
      <c r="E26" s="1670"/>
      <c r="F26" s="1675"/>
      <c r="G26" s="1662"/>
    </row>
    <row r="27" spans="1:9" ht="12" customHeight="1">
      <c r="A27" s="1673" t="s">
        <v>1308</v>
      </c>
      <c r="B27" s="1674">
        <f>SUM(D27:F27)</f>
        <v>103</v>
      </c>
      <c r="C27" s="1670"/>
      <c r="D27" s="1674">
        <v>98</v>
      </c>
      <c r="E27" s="1670"/>
      <c r="F27" s="1674">
        <v>5</v>
      </c>
      <c r="G27" s="1662"/>
    </row>
    <row r="28" spans="1:9" ht="10.5" hidden="1" customHeight="1">
      <c r="A28" s="1676"/>
      <c r="B28" s="1671"/>
      <c r="C28" s="1677"/>
      <c r="D28" s="1671"/>
      <c r="E28" s="1677"/>
      <c r="F28" s="1671"/>
      <c r="G28" s="1662"/>
    </row>
    <row r="29" spans="1:9" ht="12" customHeight="1">
      <c r="A29" s="2906" t="s">
        <v>438</v>
      </c>
      <c r="B29" s="2907">
        <f>SUM(D29:F29)</f>
        <v>5</v>
      </c>
      <c r="C29" s="2908"/>
      <c r="D29" s="2907">
        <v>3</v>
      </c>
      <c r="E29" s="2908"/>
      <c r="F29" s="2907">
        <v>2</v>
      </c>
      <c r="G29" s="2909"/>
    </row>
    <row r="30" spans="1:9" ht="10.5" hidden="1" customHeight="1">
      <c r="A30" s="1672"/>
      <c r="B30" s="1675"/>
      <c r="C30" s="1670"/>
      <c r="D30" s="1675"/>
      <c r="E30" s="1670"/>
      <c r="F30" s="1675"/>
      <c r="G30" s="1662"/>
    </row>
    <row r="31" spans="1:9" ht="12" customHeight="1">
      <c r="A31" s="1668" t="s">
        <v>1309</v>
      </c>
      <c r="B31" s="1669">
        <f>SUM(B33)</f>
        <v>2</v>
      </c>
      <c r="C31" s="1667"/>
      <c r="D31" s="1669">
        <f>SUM(D33)</f>
        <v>2</v>
      </c>
      <c r="E31" s="1667"/>
      <c r="F31" s="1669">
        <f>SUM(F33)</f>
        <v>0</v>
      </c>
      <c r="G31" s="1661"/>
    </row>
    <row r="32" spans="1:9" ht="10.5" hidden="1" customHeight="1">
      <c r="A32" s="1672"/>
      <c r="B32" s="1675"/>
      <c r="C32" s="1670"/>
      <c r="D32" s="1675"/>
      <c r="E32" s="1670"/>
      <c r="F32" s="1675"/>
      <c r="G32" s="1662"/>
    </row>
    <row r="33" spans="1:7">
      <c r="A33" s="1679" t="s">
        <v>772</v>
      </c>
      <c r="B33" s="1680">
        <f>SUM(D33:F33)</f>
        <v>2</v>
      </c>
      <c r="C33" s="1681"/>
      <c r="D33" s="1680">
        <v>2</v>
      </c>
      <c r="E33" s="1681"/>
      <c r="F33" s="1680" t="s">
        <v>380</v>
      </c>
      <c r="G33" s="1654"/>
    </row>
    <row r="34" spans="1:7" ht="10.5" hidden="1" customHeight="1">
      <c r="A34" s="1682"/>
      <c r="B34" s="1683"/>
      <c r="C34" s="1684"/>
      <c r="D34" s="1683"/>
      <c r="E34" s="1684"/>
      <c r="F34" s="1683"/>
      <c r="G34" s="1685"/>
    </row>
    <row r="35" spans="1:7" ht="12" customHeight="1">
      <c r="A35" s="1668" t="s">
        <v>580</v>
      </c>
      <c r="B35" s="1669">
        <f>SUM(B37:B39)</f>
        <v>133</v>
      </c>
      <c r="C35" s="1667"/>
      <c r="D35" s="1669">
        <f>SUM(D37:D39)</f>
        <v>52</v>
      </c>
      <c r="E35" s="1667"/>
      <c r="F35" s="1669">
        <f>SUM(F37:F39)</f>
        <v>81</v>
      </c>
      <c r="G35" s="1661"/>
    </row>
    <row r="36" spans="1:7" ht="10.5" hidden="1" customHeight="1">
      <c r="A36" s="1686" t="s">
        <v>773</v>
      </c>
      <c r="B36" s="1683"/>
      <c r="C36" s="1684"/>
      <c r="D36" s="1683"/>
      <c r="E36" s="1684"/>
      <c r="F36" s="1683"/>
      <c r="G36" s="1685"/>
    </row>
    <row r="37" spans="1:7" ht="12" customHeight="1">
      <c r="A37" s="1679" t="s">
        <v>774</v>
      </c>
      <c r="B37" s="1680">
        <f>SUM(D37:F37)</f>
        <v>2</v>
      </c>
      <c r="C37" s="1681"/>
      <c r="D37" s="1687"/>
      <c r="E37" s="1681"/>
      <c r="F37" s="1680">
        <v>2</v>
      </c>
      <c r="G37" s="1654"/>
    </row>
    <row r="38" spans="1:7" ht="10.5" hidden="1" customHeight="1">
      <c r="A38" s="1688"/>
      <c r="B38" s="1687"/>
      <c r="C38" s="1681"/>
      <c r="D38" s="1687"/>
      <c r="E38" s="1681"/>
      <c r="F38" s="1687"/>
      <c r="G38" s="1654"/>
    </row>
    <row r="39" spans="1:7" ht="12" customHeight="1">
      <c r="A39" s="1679" t="s">
        <v>514</v>
      </c>
      <c r="B39" s="1680">
        <f>SUM(D39:F39)</f>
        <v>131</v>
      </c>
      <c r="C39" s="1681"/>
      <c r="D39" s="1680">
        <v>52</v>
      </c>
      <c r="E39" s="1681"/>
      <c r="F39" s="1680">
        <v>79</v>
      </c>
      <c r="G39" s="1654"/>
    </row>
    <row r="40" spans="1:7" ht="10.5" hidden="1" customHeight="1">
      <c r="A40" s="1672"/>
      <c r="B40" s="1675"/>
      <c r="C40" s="1670"/>
      <c r="D40" s="1675"/>
      <c r="E40" s="1670"/>
      <c r="F40" s="1675"/>
      <c r="G40" s="1662"/>
    </row>
    <row r="41" spans="1:7" ht="12" customHeight="1">
      <c r="A41" s="1673" t="s">
        <v>582</v>
      </c>
      <c r="B41" s="1674">
        <f>SUM(D41:F41)</f>
        <v>118</v>
      </c>
      <c r="C41" s="1670"/>
      <c r="D41" s="1674">
        <v>76</v>
      </c>
      <c r="E41" s="1670"/>
      <c r="F41" s="1674">
        <v>42</v>
      </c>
      <c r="G41" s="1662"/>
    </row>
    <row r="42" spans="1:7" ht="10.5" hidden="1" customHeight="1">
      <c r="A42" s="1672"/>
      <c r="B42" s="1675"/>
      <c r="C42" s="1670"/>
      <c r="D42" s="1675"/>
      <c r="E42" s="1670"/>
      <c r="F42" s="1675"/>
      <c r="G42" s="1662"/>
    </row>
    <row r="43" spans="1:7">
      <c r="A43" s="1668" t="s">
        <v>452</v>
      </c>
      <c r="B43" s="1669">
        <f>SUM(B45:B47)</f>
        <v>98</v>
      </c>
      <c r="C43" s="1667"/>
      <c r="D43" s="1669">
        <f>SUM(D45:D47)</f>
        <v>48</v>
      </c>
      <c r="E43" s="1667"/>
      <c r="F43" s="1669">
        <f>SUM(F45:F47)</f>
        <v>50</v>
      </c>
      <c r="G43" s="1661"/>
    </row>
    <row r="44" spans="1:7" ht="10.5" hidden="1" customHeight="1">
      <c r="A44" s="1672"/>
      <c r="B44" s="1675"/>
      <c r="C44" s="1670"/>
      <c r="D44" s="1675"/>
      <c r="E44" s="1670"/>
      <c r="F44" s="1675"/>
      <c r="G44" s="1662"/>
    </row>
    <row r="45" spans="1:7" ht="12" customHeight="1">
      <c r="A45" s="1679" t="s">
        <v>656</v>
      </c>
      <c r="B45" s="1680">
        <f>SUM(D45:F45)</f>
        <v>27</v>
      </c>
      <c r="C45" s="1681"/>
      <c r="D45" s="1680">
        <v>11</v>
      </c>
      <c r="E45" s="1681"/>
      <c r="F45" s="1680">
        <v>16</v>
      </c>
      <c r="G45" s="1654"/>
    </row>
    <row r="46" spans="1:7" ht="10.5" hidden="1" customHeight="1">
      <c r="A46" s="1688"/>
      <c r="B46" s="1687"/>
      <c r="C46" s="1681"/>
      <c r="D46" s="1687"/>
      <c r="E46" s="1681"/>
      <c r="F46" s="1687"/>
      <c r="G46" s="1654"/>
    </row>
    <row r="47" spans="1:7">
      <c r="A47" s="1679" t="s">
        <v>1320</v>
      </c>
      <c r="B47" s="1680">
        <f>SUM(D47:F47)</f>
        <v>71</v>
      </c>
      <c r="C47" s="1681"/>
      <c r="D47" s="1680">
        <v>37</v>
      </c>
      <c r="E47" s="1681"/>
      <c r="F47" s="1680">
        <v>34</v>
      </c>
      <c r="G47" s="1654"/>
    </row>
    <row r="48" spans="1:7" ht="10.5" hidden="1" customHeight="1">
      <c r="A48" s="1672"/>
      <c r="B48" s="1675"/>
      <c r="C48" s="1670"/>
      <c r="D48" s="1675"/>
      <c r="E48" s="1670"/>
      <c r="F48" s="1675"/>
      <c r="G48" s="1678"/>
    </row>
    <row r="49" spans="1:7" ht="12" customHeight="1">
      <c r="A49" s="1673" t="s">
        <v>486</v>
      </c>
      <c r="B49" s="1674">
        <f>SUM(D49:F49)</f>
        <v>37</v>
      </c>
      <c r="C49" s="1670"/>
      <c r="D49" s="1674">
        <v>2</v>
      </c>
      <c r="E49" s="1670"/>
      <c r="F49" s="1674">
        <v>35</v>
      </c>
      <c r="G49" s="1662"/>
    </row>
    <row r="50" spans="1:7" ht="10.5" hidden="1" customHeight="1">
      <c r="A50" s="1672"/>
      <c r="B50" s="1675"/>
      <c r="C50" s="1670"/>
      <c r="D50" s="1675"/>
      <c r="E50" s="1670"/>
      <c r="F50" s="1675"/>
      <c r="G50" s="1662"/>
    </row>
    <row r="51" spans="1:7" ht="12" customHeight="1">
      <c r="A51" s="1668" t="s">
        <v>585</v>
      </c>
      <c r="B51" s="1669">
        <f>SUM(B53:B57)</f>
        <v>6</v>
      </c>
      <c r="C51" s="1667"/>
      <c r="D51" s="1669">
        <f>SUM(D53:D57)</f>
        <v>6</v>
      </c>
      <c r="E51" s="1667"/>
      <c r="F51" s="1666"/>
      <c r="G51" s="1661"/>
    </row>
    <row r="52" spans="1:7" ht="10.5" hidden="1" customHeight="1">
      <c r="A52" s="1672"/>
      <c r="B52" s="1675"/>
      <c r="C52" s="1670"/>
      <c r="D52" s="1675"/>
      <c r="E52" s="1670"/>
      <c r="F52" s="1675"/>
      <c r="G52" s="1662"/>
    </row>
    <row r="53" spans="1:7">
      <c r="A53" s="1679" t="s">
        <v>1327</v>
      </c>
      <c r="B53" s="1680">
        <f>SUM(D53:F53)</f>
        <v>3</v>
      </c>
      <c r="C53" s="1681"/>
      <c r="D53" s="1680">
        <v>3</v>
      </c>
      <c r="E53" s="1681"/>
      <c r="F53" s="1687"/>
      <c r="G53" s="1654"/>
    </row>
    <row r="54" spans="1:7" ht="10.5" hidden="1" customHeight="1">
      <c r="A54" s="1688"/>
      <c r="B54" s="1687"/>
      <c r="C54" s="1681"/>
      <c r="D54" s="1687"/>
      <c r="E54" s="1681"/>
      <c r="F54" s="1687"/>
      <c r="G54" s="1654"/>
    </row>
    <row r="55" spans="1:7" ht="9" customHeight="1">
      <c r="A55" s="1679" t="s">
        <v>1326</v>
      </c>
      <c r="B55" s="1680">
        <f>SUM(D55:F55)</f>
        <v>1</v>
      </c>
      <c r="C55" s="1681"/>
      <c r="D55" s="1680">
        <v>1</v>
      </c>
      <c r="E55" s="1681"/>
      <c r="F55" s="1687"/>
      <c r="G55" s="1654"/>
    </row>
    <row r="56" spans="1:7" ht="10.5" hidden="1" customHeight="1">
      <c r="A56" s="1688"/>
      <c r="B56" s="1687"/>
      <c r="C56" s="1681"/>
      <c r="D56" s="1687"/>
      <c r="E56" s="1681"/>
      <c r="F56" s="1687"/>
      <c r="G56" s="1654"/>
    </row>
    <row r="57" spans="1:7" ht="9" customHeight="1">
      <c r="A57" s="1679" t="s">
        <v>775</v>
      </c>
      <c r="B57" s="1680">
        <f>SUM(D57:F57)</f>
        <v>2</v>
      </c>
      <c r="C57" s="1681"/>
      <c r="D57" s="1680">
        <v>2</v>
      </c>
      <c r="E57" s="1681"/>
      <c r="F57" s="1687"/>
      <c r="G57" s="1654"/>
    </row>
    <row r="58" spans="1:7" ht="10.5" hidden="1" customHeight="1">
      <c r="A58" s="1672"/>
      <c r="B58" s="1675"/>
      <c r="C58" s="1670"/>
      <c r="D58" s="1675"/>
      <c r="E58" s="1670"/>
      <c r="F58" s="1675"/>
      <c r="G58" s="1662"/>
    </row>
    <row r="59" spans="1:7">
      <c r="A59" s="1673" t="s">
        <v>586</v>
      </c>
      <c r="B59" s="1675"/>
      <c r="C59" s="1670"/>
      <c r="D59" s="1675"/>
      <c r="E59" s="1670"/>
      <c r="F59" s="1675"/>
      <c r="G59" s="1662"/>
    </row>
    <row r="60" spans="1:7" ht="10.5" hidden="1" customHeight="1">
      <c r="A60" s="1672"/>
      <c r="B60" s="1675"/>
      <c r="C60" s="1670"/>
      <c r="D60" s="1675"/>
      <c r="E60" s="1670"/>
      <c r="F60" s="1675"/>
      <c r="G60" s="1662"/>
    </row>
    <row r="61" spans="1:7" ht="12" customHeight="1">
      <c r="A61" s="1673" t="s">
        <v>587</v>
      </c>
      <c r="B61" s="1674">
        <f>SUM(D61:F61)</f>
        <v>97</v>
      </c>
      <c r="C61" s="1670"/>
      <c r="D61" s="1674">
        <v>39</v>
      </c>
      <c r="E61" s="1670"/>
      <c r="F61" s="1674">
        <v>58</v>
      </c>
      <c r="G61" s="1662"/>
    </row>
    <row r="62" spans="1:7" ht="10.5" hidden="1" customHeight="1">
      <c r="A62" s="1672"/>
      <c r="B62" s="1675"/>
      <c r="C62" s="1670"/>
      <c r="D62" s="1675"/>
      <c r="E62" s="1670"/>
      <c r="F62" s="1675"/>
      <c r="G62" s="1662"/>
    </row>
    <row r="63" spans="1:7" ht="12" customHeight="1">
      <c r="A63" s="1673" t="s">
        <v>588</v>
      </c>
      <c r="B63" s="1674">
        <f>SUM(D63:F63)</f>
        <v>37</v>
      </c>
      <c r="C63" s="1670"/>
      <c r="D63" s="1674">
        <v>34</v>
      </c>
      <c r="E63" s="1670"/>
      <c r="F63" s="1674">
        <v>3</v>
      </c>
      <c r="G63" s="1662"/>
    </row>
    <row r="64" spans="1:7" ht="10.5" hidden="1" customHeight="1">
      <c r="A64" s="1672"/>
      <c r="B64" s="1675"/>
      <c r="C64" s="1670"/>
      <c r="D64" s="1675"/>
      <c r="E64" s="1670"/>
      <c r="F64" s="1675"/>
      <c r="G64" s="1662"/>
    </row>
    <row r="65" spans="1:7" ht="12" customHeight="1">
      <c r="A65" s="1673" t="s">
        <v>589</v>
      </c>
      <c r="B65" s="1674">
        <f>SUM(D65:F65)</f>
        <v>23</v>
      </c>
      <c r="C65" s="1670"/>
      <c r="D65" s="1674">
        <v>13</v>
      </c>
      <c r="E65" s="1670"/>
      <c r="F65" s="1674">
        <v>10</v>
      </c>
      <c r="G65" s="1662"/>
    </row>
    <row r="66" spans="1:7" ht="10.5" hidden="1" customHeight="1">
      <c r="A66" s="1672"/>
      <c r="B66" s="1675"/>
      <c r="C66" s="1670"/>
      <c r="D66" s="1675"/>
      <c r="E66" s="1670"/>
      <c r="F66" s="1675"/>
      <c r="G66" s="1662"/>
    </row>
    <row r="67" spans="1:7" ht="12" customHeight="1">
      <c r="A67" s="1673" t="s">
        <v>590</v>
      </c>
      <c r="B67" s="1674">
        <f>SUM(D67:F67)</f>
        <v>56</v>
      </c>
      <c r="C67" s="1670"/>
      <c r="D67" s="1674">
        <v>21</v>
      </c>
      <c r="E67" s="1670"/>
      <c r="F67" s="1674">
        <v>35</v>
      </c>
      <c r="G67" s="1662"/>
    </row>
    <row r="68" spans="1:7" ht="10.5" hidden="1" customHeight="1">
      <c r="A68" s="1672"/>
      <c r="B68" s="1675"/>
      <c r="C68" s="1670"/>
      <c r="D68" s="1675"/>
      <c r="E68" s="1670"/>
      <c r="F68" s="1675"/>
      <c r="G68" s="1662"/>
    </row>
    <row r="69" spans="1:7" ht="15" customHeight="1">
      <c r="A69" s="1659" t="s">
        <v>776</v>
      </c>
      <c r="B69" s="1660">
        <f>(B71)</f>
        <v>122</v>
      </c>
      <c r="C69" s="1661"/>
      <c r="D69" s="1660">
        <f>(D71)</f>
        <v>8</v>
      </c>
      <c r="E69" s="1661"/>
      <c r="F69" s="1660">
        <f>(F71)</f>
        <v>114</v>
      </c>
      <c r="G69" s="1661"/>
    </row>
    <row r="70" spans="1:7" ht="10.5" hidden="1" customHeight="1">
      <c r="A70" s="1672"/>
      <c r="B70" s="1675"/>
      <c r="C70" s="1670"/>
      <c r="D70" s="1675"/>
      <c r="E70" s="1670"/>
      <c r="F70" s="1675"/>
      <c r="G70" s="1662"/>
    </row>
    <row r="71" spans="1:7" ht="12" customHeight="1">
      <c r="A71" s="1673" t="s">
        <v>486</v>
      </c>
      <c r="B71" s="1674">
        <f>SUM(D71:F71)</f>
        <v>122</v>
      </c>
      <c r="C71" s="1670"/>
      <c r="D71" s="1674">
        <v>8</v>
      </c>
      <c r="E71" s="1670"/>
      <c r="F71" s="1674">
        <v>114</v>
      </c>
      <c r="G71" s="1662"/>
    </row>
    <row r="72" spans="1:7" ht="10.5" hidden="1" customHeight="1">
      <c r="A72" s="1662"/>
      <c r="B72" s="1689"/>
      <c r="C72" s="1662"/>
      <c r="D72" s="1675"/>
      <c r="E72" s="1670"/>
      <c r="F72" s="1689"/>
      <c r="G72" s="1662"/>
    </row>
    <row r="73" spans="1:7" ht="10.5" hidden="1" customHeight="1"/>
    <row r="74" spans="1:7">
      <c r="B74" s="1671"/>
      <c r="C74" s="1671"/>
      <c r="D74" s="1671"/>
      <c r="E74" s="1671"/>
      <c r="F74" s="3007" t="s">
        <v>366</v>
      </c>
      <c r="G74" s="1671"/>
    </row>
    <row r="75" spans="1:7" ht="10.5" hidden="1" customHeight="1">
      <c r="B75" s="1671"/>
      <c r="C75" s="1671"/>
    </row>
  </sheetData>
  <sheetProtection password="CA55" sheet="1" objects="1" scenarios="1"/>
  <phoneticPr fontId="9" type="noConversion"/>
  <pageMargins left="2.0866141732283467" right="0.98425196850393704" top="0.78740157480314965" bottom="0.11811023622047245" header="0" footer="0"/>
  <pageSetup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N79"/>
  <sheetViews>
    <sheetView showGridLines="0" workbookViewId="0">
      <selection sqref="A1:IV65536"/>
    </sheetView>
  </sheetViews>
  <sheetFormatPr baseColWidth="10" defaultColWidth="11.796875" defaultRowHeight="10.5"/>
  <cols>
    <col min="1" max="1" width="1.59765625" style="1691" customWidth="1"/>
    <col min="2" max="2" width="37.796875" style="1691" customWidth="1"/>
    <col min="3" max="3" width="10.59765625" style="1691" customWidth="1"/>
    <col min="4" max="4" width="13.19921875" style="1691" customWidth="1"/>
    <col min="5" max="5" width="12.59765625" style="1691" customWidth="1"/>
    <col min="6" max="6" width="11.3984375" style="1691" customWidth="1"/>
    <col min="7" max="7" width="11.19921875" style="1691" customWidth="1"/>
    <col min="8" max="8" width="0.59765625" style="1691" hidden="1" customWidth="1"/>
    <col min="9" max="9" width="2.19921875" style="1691" customWidth="1"/>
    <col min="10" max="10" width="11.796875" style="1691"/>
    <col min="11" max="11" width="9.3984375" style="1691" customWidth="1"/>
    <col min="12" max="16384" width="11.796875" style="1691"/>
  </cols>
  <sheetData>
    <row r="1" spans="1:8" ht="12" customHeight="1">
      <c r="A1" s="1690" t="s">
        <v>298</v>
      </c>
      <c r="C1" s="1692"/>
      <c r="D1" s="1692"/>
      <c r="E1" s="1692"/>
      <c r="F1" s="1692"/>
      <c r="G1" s="1692"/>
    </row>
    <row r="2" spans="1:8" ht="10.5" hidden="1" customHeight="1">
      <c r="A2" s="1692"/>
      <c r="C2" s="1692"/>
      <c r="D2" s="1692"/>
      <c r="E2" s="1692"/>
      <c r="F2" s="1692"/>
      <c r="G2" s="1692"/>
    </row>
    <row r="3" spans="1:8" ht="12" customHeight="1">
      <c r="A3" s="1690" t="s">
        <v>777</v>
      </c>
      <c r="C3" s="1692"/>
      <c r="D3" s="1692"/>
      <c r="E3" s="1692"/>
      <c r="F3" s="1692"/>
      <c r="G3" s="1692"/>
    </row>
    <row r="4" spans="1:8" ht="12.75" customHeight="1">
      <c r="A4" s="1690" t="s">
        <v>778</v>
      </c>
      <c r="C4" s="1692"/>
      <c r="D4" s="1692"/>
      <c r="E4" s="1692"/>
      <c r="F4" s="1692"/>
      <c r="G4" s="1692"/>
    </row>
    <row r="5" spans="1:8" ht="12" customHeight="1">
      <c r="A5" s="1690" t="s">
        <v>221</v>
      </c>
      <c r="C5" s="1692"/>
      <c r="D5" s="1692"/>
      <c r="E5" s="1692"/>
      <c r="F5" s="1692"/>
      <c r="G5" s="1692"/>
    </row>
    <row r="6" spans="1:8">
      <c r="B6" s="1692"/>
      <c r="C6" s="1692"/>
      <c r="D6" s="1692"/>
      <c r="E6" s="1692"/>
      <c r="F6" s="1692"/>
      <c r="G6" s="1692"/>
    </row>
    <row r="7" spans="1:8">
      <c r="A7" s="1693"/>
      <c r="B7" s="1694"/>
      <c r="C7" s="1694"/>
      <c r="D7" s="1694"/>
      <c r="E7" s="1694"/>
      <c r="F7" s="1694"/>
      <c r="G7" s="3008"/>
      <c r="H7" s="1695"/>
    </row>
    <row r="8" spans="1:8">
      <c r="A8" s="1696"/>
      <c r="B8" s="1697" t="s">
        <v>554</v>
      </c>
      <c r="C8" s="1698" t="s">
        <v>383</v>
      </c>
      <c r="D8" s="1698" t="s">
        <v>779</v>
      </c>
      <c r="E8" s="1698" t="s">
        <v>779</v>
      </c>
      <c r="F8" s="1698" t="s">
        <v>779</v>
      </c>
      <c r="G8" s="3009" t="s">
        <v>780</v>
      </c>
      <c r="H8" s="1699"/>
    </row>
    <row r="9" spans="1:8">
      <c r="A9" s="1696"/>
      <c r="B9" s="1700"/>
      <c r="C9" s="1700"/>
      <c r="D9" s="1698" t="s">
        <v>1370</v>
      </c>
      <c r="E9" s="1698" t="s">
        <v>781</v>
      </c>
      <c r="F9" s="1698" t="s">
        <v>782</v>
      </c>
      <c r="G9" s="3009" t="s">
        <v>783</v>
      </c>
      <c r="H9" s="1699"/>
    </row>
    <row r="10" spans="1:8">
      <c r="A10" s="1701"/>
      <c r="B10" s="1702"/>
      <c r="C10" s="1702"/>
      <c r="D10" s="1702"/>
      <c r="E10" s="1702"/>
      <c r="F10" s="1702"/>
      <c r="G10" s="3010"/>
      <c r="H10" s="1703"/>
    </row>
    <row r="11" spans="1:8" ht="21" customHeight="1">
      <c r="A11" s="1704"/>
      <c r="B11" s="1705" t="s">
        <v>500</v>
      </c>
      <c r="C11" s="1706">
        <f>SUM(C13+C68)</f>
        <v>1744</v>
      </c>
      <c r="D11" s="1706">
        <f>SUM(D13+D68)</f>
        <v>1454</v>
      </c>
      <c r="E11" s="1706">
        <f>SUM(E13+E68)</f>
        <v>75</v>
      </c>
      <c r="F11" s="1706">
        <f>SUM(F13+F68)</f>
        <v>55</v>
      </c>
      <c r="G11" s="3011">
        <f>SUM(G13+G68)</f>
        <v>160</v>
      </c>
      <c r="H11" s="1707"/>
    </row>
    <row r="12" spans="1:8" ht="10.5" hidden="1" customHeight="1">
      <c r="A12" s="1704"/>
      <c r="B12" s="1708"/>
      <c r="C12" s="1708"/>
      <c r="D12" s="1708"/>
      <c r="E12" s="1708"/>
      <c r="F12" s="1708"/>
      <c r="G12" s="3012"/>
      <c r="H12" s="1707"/>
    </row>
    <row r="13" spans="1:8" ht="18" customHeight="1">
      <c r="A13" s="1704"/>
      <c r="B13" s="1705" t="s">
        <v>435</v>
      </c>
      <c r="C13" s="1706">
        <f>SUM(C15+C17+C19+C31+C39+C45+C55+C57+C59+C61+C63+C65)</f>
        <v>1604</v>
      </c>
      <c r="D13" s="1706">
        <f>SUM(D15+D17+D19+D31+D39+D45+D55+D57+D59+D61+D63+D65)</f>
        <v>1329</v>
      </c>
      <c r="E13" s="1706">
        <f>SUM(E15+E17+E19+E31+E39+E45+E55+E57+E59+E61+E63+E65)</f>
        <v>75</v>
      </c>
      <c r="F13" s="1706">
        <f>SUM(F15+F17+F19+F31+F39+F45+F55+F57+F59+F61+F63+F65)</f>
        <v>55</v>
      </c>
      <c r="G13" s="3011">
        <f>SUM(G15+G17+G19+G31+G39+G45+G55+G57+G59+G61+G63+G65)</f>
        <v>145</v>
      </c>
      <c r="H13" s="1707"/>
    </row>
    <row r="14" spans="1:8" ht="10.5" hidden="1" customHeight="1">
      <c r="A14" s="1704"/>
      <c r="B14" s="1709"/>
      <c r="C14" s="1709"/>
      <c r="D14" s="1709"/>
      <c r="E14" s="1709"/>
      <c r="F14" s="1709"/>
      <c r="G14" s="3013"/>
      <c r="H14" s="1707"/>
    </row>
    <row r="15" spans="1:8" ht="18" customHeight="1">
      <c r="A15" s="1704"/>
      <c r="B15" s="1710" t="s">
        <v>1308</v>
      </c>
      <c r="C15" s="1711">
        <f>SUM(D15:G15)</f>
        <v>41</v>
      </c>
      <c r="D15" s="1711">
        <v>28</v>
      </c>
      <c r="E15" s="1709"/>
      <c r="F15" s="1709"/>
      <c r="G15" s="3014">
        <v>13</v>
      </c>
      <c r="H15" s="1707"/>
    </row>
    <row r="16" spans="1:8" ht="10.5" hidden="1" customHeight="1">
      <c r="A16" s="1704"/>
      <c r="B16" s="1709"/>
      <c r="C16" s="1709"/>
      <c r="D16" s="1709"/>
      <c r="E16" s="1709"/>
      <c r="F16" s="1709"/>
      <c r="G16" s="3013"/>
      <c r="H16" s="1707"/>
    </row>
    <row r="17" spans="1:8" ht="18" customHeight="1">
      <c r="A17" s="1704"/>
      <c r="B17" s="1710" t="s">
        <v>438</v>
      </c>
      <c r="C17" s="1711">
        <f>SUM(D17:G17)</f>
        <v>25</v>
      </c>
      <c r="D17" s="1711">
        <v>13</v>
      </c>
      <c r="E17" s="1711">
        <v>1</v>
      </c>
      <c r="F17" s="1709"/>
      <c r="G17" s="3014">
        <v>11</v>
      </c>
      <c r="H17" s="1707"/>
    </row>
    <row r="18" spans="1:8" ht="10.5" hidden="1" customHeight="1">
      <c r="A18" s="1704"/>
      <c r="B18" s="1709"/>
      <c r="C18" s="1709"/>
      <c r="D18" s="1709"/>
      <c r="E18" s="1709"/>
      <c r="F18" s="1709"/>
      <c r="G18" s="3013"/>
      <c r="H18" s="1707"/>
    </row>
    <row r="19" spans="1:8" ht="18" customHeight="1">
      <c r="A19" s="1704"/>
      <c r="B19" s="1712" t="s">
        <v>1309</v>
      </c>
      <c r="C19" s="1713">
        <f>SUM(D19:G19)</f>
        <v>78</v>
      </c>
      <c r="D19" s="1713">
        <v>63</v>
      </c>
      <c r="E19" s="1713">
        <v>5</v>
      </c>
      <c r="F19" s="1714"/>
      <c r="G19" s="3015">
        <v>10</v>
      </c>
      <c r="H19" s="1708"/>
    </row>
    <row r="20" spans="1:8" ht="10.5" hidden="1" customHeight="1">
      <c r="A20" s="1704"/>
      <c r="B20" s="1709"/>
      <c r="C20" s="1709"/>
      <c r="D20" s="1709"/>
      <c r="E20" s="1709"/>
      <c r="F20" s="1709"/>
      <c r="G20" s="3013"/>
      <c r="H20" s="1707"/>
    </row>
    <row r="21" spans="1:8" ht="18" customHeight="1">
      <c r="A21" s="1701"/>
      <c r="B21" s="1715" t="s">
        <v>506</v>
      </c>
      <c r="C21" s="1716"/>
      <c r="D21" s="1716"/>
      <c r="E21" s="1716"/>
      <c r="F21" s="1716"/>
      <c r="G21" s="3016"/>
      <c r="H21" s="1717"/>
    </row>
    <row r="22" spans="1:8" ht="10.5" hidden="1" customHeight="1">
      <c r="A22" s="1701"/>
      <c r="B22" s="1716"/>
      <c r="C22" s="1716"/>
      <c r="D22" s="1716"/>
      <c r="E22" s="1716"/>
      <c r="F22" s="1716"/>
      <c r="G22" s="3016"/>
      <c r="H22" s="1717"/>
    </row>
    <row r="23" spans="1:8" ht="18" customHeight="1">
      <c r="A23" s="1701"/>
      <c r="B23" s="1715" t="s">
        <v>507</v>
      </c>
      <c r="C23" s="1716"/>
      <c r="D23" s="1716"/>
      <c r="E23" s="1716"/>
      <c r="F23" s="1716"/>
      <c r="G23" s="3016"/>
      <c r="H23" s="1717"/>
    </row>
    <row r="24" spans="1:8" ht="10.5" hidden="1" customHeight="1">
      <c r="A24" s="1701"/>
      <c r="B24" s="1716"/>
      <c r="C24" s="1716"/>
      <c r="D24" s="1716"/>
      <c r="E24" s="1716"/>
      <c r="F24" s="1716"/>
      <c r="G24" s="3016"/>
      <c r="H24" s="1717"/>
    </row>
    <row r="25" spans="1:8" ht="18" customHeight="1">
      <c r="A25" s="1701"/>
      <c r="B25" s="1715" t="s">
        <v>508</v>
      </c>
      <c r="C25" s="1716"/>
      <c r="D25" s="1716"/>
      <c r="E25" s="1716"/>
      <c r="F25" s="1716"/>
      <c r="G25" s="3016"/>
      <c r="H25" s="1717"/>
    </row>
    <row r="26" spans="1:8" ht="10.5" hidden="1" customHeight="1">
      <c r="A26" s="1701"/>
      <c r="B26" s="1716"/>
      <c r="C26" s="1716"/>
      <c r="D26" s="1716"/>
      <c r="E26" s="1716"/>
      <c r="F26" s="1716"/>
      <c r="G26" s="3016"/>
      <c r="H26" s="1717"/>
    </row>
    <row r="27" spans="1:8" ht="18" customHeight="1">
      <c r="A27" s="1701"/>
      <c r="B27" s="1715" t="s">
        <v>510</v>
      </c>
      <c r="C27" s="1716"/>
      <c r="D27" s="1716"/>
      <c r="E27" s="1716"/>
      <c r="F27" s="1716"/>
      <c r="G27" s="3016"/>
      <c r="H27" s="1717"/>
    </row>
    <row r="28" spans="1:8" ht="10.5" hidden="1" customHeight="1">
      <c r="A28" s="1701"/>
      <c r="B28" s="1716"/>
      <c r="C28" s="1716"/>
      <c r="D28" s="1716"/>
      <c r="E28" s="1716"/>
      <c r="F28" s="1716"/>
      <c r="G28" s="3016"/>
      <c r="H28" s="1717"/>
    </row>
    <row r="29" spans="1:8" ht="18" customHeight="1">
      <c r="A29" s="1701"/>
      <c r="B29" s="1715" t="s">
        <v>784</v>
      </c>
      <c r="C29" s="1716"/>
      <c r="D29" s="1716"/>
      <c r="E29" s="1716"/>
      <c r="F29" s="1716"/>
      <c r="G29" s="3016"/>
      <c r="H29" s="1717"/>
    </row>
    <row r="30" spans="1:8" ht="10.5" hidden="1" customHeight="1">
      <c r="A30" s="1704"/>
      <c r="B30" s="1709"/>
      <c r="C30" s="1709"/>
      <c r="D30" s="1709"/>
      <c r="E30" s="1709"/>
      <c r="F30" s="1709"/>
      <c r="G30" s="3013"/>
      <c r="H30" s="1707"/>
    </row>
    <row r="31" spans="1:8" ht="18" customHeight="1">
      <c r="A31" s="1704"/>
      <c r="B31" s="1712" t="s">
        <v>580</v>
      </c>
      <c r="C31" s="1713">
        <f>SUM(C33:C37)</f>
        <v>493</v>
      </c>
      <c r="D31" s="1713">
        <f>SUM(D33:D37)</f>
        <v>396</v>
      </c>
      <c r="E31" s="1713">
        <f>SUM(E33:E37)</f>
        <v>54</v>
      </c>
      <c r="F31" s="1713">
        <f>SUM(F33:F37)</f>
        <v>1</v>
      </c>
      <c r="G31" s="3015">
        <f>SUM(G33:G37)</f>
        <v>42</v>
      </c>
      <c r="H31" s="1708"/>
    </row>
    <row r="32" spans="1:8" ht="10.5" hidden="1" customHeight="1">
      <c r="A32" s="1704"/>
      <c r="B32" s="1709"/>
      <c r="C32" s="1709"/>
      <c r="D32" s="1709"/>
      <c r="E32" s="1709"/>
      <c r="F32" s="1709"/>
      <c r="G32" s="3013"/>
      <c r="H32" s="1707"/>
    </row>
    <row r="33" spans="1:8" ht="18" customHeight="1">
      <c r="A33" s="1701"/>
      <c r="B33" s="1715" t="s">
        <v>513</v>
      </c>
      <c r="C33" s="1718">
        <f>SUM(D33:G33)</f>
        <v>58</v>
      </c>
      <c r="D33" s="1718">
        <v>51</v>
      </c>
      <c r="E33" s="1718">
        <v>2</v>
      </c>
      <c r="F33" s="1716"/>
      <c r="G33" s="3017">
        <v>5</v>
      </c>
      <c r="H33" s="1717"/>
    </row>
    <row r="34" spans="1:8" ht="10.5" hidden="1" customHeight="1">
      <c r="A34" s="1701"/>
      <c r="B34" s="1716"/>
      <c r="C34" s="1716"/>
      <c r="D34" s="1716"/>
      <c r="E34" s="1716"/>
      <c r="F34" s="1716"/>
      <c r="G34" s="3016"/>
      <c r="H34" s="1717"/>
    </row>
    <row r="35" spans="1:8" ht="18" customHeight="1">
      <c r="A35" s="1701"/>
      <c r="B35" s="1715" t="s">
        <v>514</v>
      </c>
      <c r="C35" s="1718">
        <f>SUM(D35:G35)</f>
        <v>420</v>
      </c>
      <c r="D35" s="1718">
        <v>331</v>
      </c>
      <c r="E35" s="1718">
        <v>51</v>
      </c>
      <c r="F35" s="1718">
        <v>1</v>
      </c>
      <c r="G35" s="3017">
        <v>37</v>
      </c>
      <c r="H35" s="1717"/>
    </row>
    <row r="36" spans="1:8" ht="10.5" hidden="1" customHeight="1">
      <c r="A36" s="1701"/>
      <c r="B36" s="1716"/>
      <c r="C36" s="1716"/>
      <c r="D36" s="1716"/>
      <c r="E36" s="1716"/>
      <c r="F36" s="1716"/>
      <c r="G36" s="3016"/>
      <c r="H36" s="1717"/>
    </row>
    <row r="37" spans="1:8" ht="18" customHeight="1">
      <c r="A37" s="1701"/>
      <c r="B37" s="1715" t="s">
        <v>785</v>
      </c>
      <c r="C37" s="1718">
        <f>SUM(D37:G37)</f>
        <v>15</v>
      </c>
      <c r="D37" s="1718">
        <v>14</v>
      </c>
      <c r="E37" s="1718">
        <v>1</v>
      </c>
      <c r="F37" s="1716"/>
      <c r="G37" s="3016"/>
      <c r="H37" s="1717"/>
    </row>
    <row r="38" spans="1:8" ht="10.5" hidden="1" customHeight="1">
      <c r="A38" s="1719"/>
      <c r="B38" s="1720"/>
      <c r="C38" s="1720"/>
      <c r="D38" s="1720"/>
      <c r="E38" s="1720"/>
      <c r="F38" s="1720"/>
      <c r="G38" s="3018"/>
      <c r="H38" s="1721"/>
    </row>
    <row r="39" spans="1:8" ht="18" customHeight="1">
      <c r="A39" s="1722"/>
      <c r="B39" s="1712" t="s">
        <v>582</v>
      </c>
      <c r="C39" s="1713">
        <f>SUM(C41:C43)</f>
        <v>522</v>
      </c>
      <c r="D39" s="1713">
        <f>SUM(D41:D43)</f>
        <v>468</v>
      </c>
      <c r="E39" s="1713">
        <f>SUM(E41:E43)</f>
        <v>1</v>
      </c>
      <c r="F39" s="1713">
        <f>SUM(F41:F43)</f>
        <v>53</v>
      </c>
      <c r="G39" s="3019"/>
      <c r="H39" s="1708"/>
    </row>
    <row r="40" spans="1:8" ht="10.5" hidden="1" customHeight="1">
      <c r="A40" s="1704"/>
      <c r="B40" s="1709"/>
      <c r="C40" s="1709"/>
      <c r="D40" s="1709"/>
      <c r="E40" s="1709"/>
      <c r="F40" s="1709"/>
      <c r="G40" s="3020"/>
      <c r="H40" s="1707"/>
    </row>
    <row r="41" spans="1:8" ht="18" customHeight="1">
      <c r="A41" s="1701"/>
      <c r="B41" s="1715" t="s">
        <v>786</v>
      </c>
      <c r="C41" s="1718">
        <f>SUM(D41:G41)</f>
        <v>513</v>
      </c>
      <c r="D41" s="1718">
        <v>459</v>
      </c>
      <c r="E41" s="1718">
        <v>1</v>
      </c>
      <c r="F41" s="1718">
        <v>53</v>
      </c>
      <c r="G41" s="3016"/>
      <c r="H41" s="1707"/>
    </row>
    <row r="42" spans="1:8" ht="10.5" hidden="1" customHeight="1">
      <c r="A42" s="1701"/>
      <c r="B42" s="1716"/>
      <c r="C42" s="1716"/>
      <c r="D42" s="1716"/>
      <c r="E42" s="1716"/>
      <c r="F42" s="1716"/>
      <c r="G42" s="3016"/>
      <c r="H42" s="1707"/>
    </row>
    <row r="43" spans="1:8" ht="18" customHeight="1">
      <c r="A43" s="1701"/>
      <c r="B43" s="1715" t="s">
        <v>787</v>
      </c>
      <c r="C43" s="1718">
        <f>SUM(D43:G43)</f>
        <v>9</v>
      </c>
      <c r="D43" s="1718">
        <v>9</v>
      </c>
      <c r="E43" s="1716"/>
      <c r="F43" s="1716"/>
      <c r="G43" s="3016"/>
      <c r="H43" s="1717"/>
    </row>
    <row r="44" spans="1:8" ht="10.5" hidden="1" customHeight="1">
      <c r="A44" s="1704"/>
      <c r="B44" s="1709"/>
      <c r="C44" s="1709"/>
      <c r="D44" s="1709"/>
      <c r="E44" s="1709"/>
      <c r="F44" s="1709"/>
      <c r="G44" s="3013"/>
      <c r="H44" s="1707"/>
    </row>
    <row r="45" spans="1:8" ht="18" customHeight="1">
      <c r="A45" s="1704"/>
      <c r="B45" s="1712" t="s">
        <v>452</v>
      </c>
      <c r="C45" s="1713">
        <f>SUM(C47:C53)</f>
        <v>130</v>
      </c>
      <c r="D45" s="1713">
        <f>SUM(D47:D53)</f>
        <v>116</v>
      </c>
      <c r="E45" s="1713">
        <f>SUM(E47:E53)</f>
        <v>2</v>
      </c>
      <c r="F45" s="1714"/>
      <c r="G45" s="3015">
        <f>SUM(G47:G53)</f>
        <v>12</v>
      </c>
      <c r="H45" s="1708"/>
    </row>
    <row r="46" spans="1:8" ht="10.5" hidden="1" customHeight="1">
      <c r="A46" s="1704"/>
      <c r="B46" s="1709"/>
      <c r="C46" s="1709"/>
      <c r="D46" s="1709"/>
      <c r="E46" s="1709"/>
      <c r="F46" s="1709"/>
      <c r="G46" s="3013"/>
      <c r="H46" s="1707"/>
    </row>
    <row r="47" spans="1:8" ht="18" customHeight="1">
      <c r="A47" s="1701"/>
      <c r="B47" s="1715" t="s">
        <v>515</v>
      </c>
      <c r="C47" s="1718">
        <f>SUM(D47:G47)</f>
        <v>46</v>
      </c>
      <c r="D47" s="1718">
        <v>40</v>
      </c>
      <c r="E47" s="1716"/>
      <c r="F47" s="1716"/>
      <c r="G47" s="3017">
        <v>6</v>
      </c>
      <c r="H47" s="1717"/>
    </row>
    <row r="48" spans="1:8" ht="10.5" hidden="1" customHeight="1">
      <c r="A48" s="1701"/>
      <c r="B48" s="1716"/>
      <c r="C48" s="1716"/>
      <c r="D48" s="1716"/>
      <c r="E48" s="1716"/>
      <c r="F48" s="1716"/>
      <c r="G48" s="3016"/>
      <c r="H48" s="1717"/>
    </row>
    <row r="49" spans="1:8" ht="18" customHeight="1">
      <c r="A49" s="1701"/>
      <c r="B49" s="1715" t="s">
        <v>788</v>
      </c>
      <c r="C49" s="1718">
        <f>SUM(D49:G49)</f>
        <v>2</v>
      </c>
      <c r="D49" s="1718">
        <v>2</v>
      </c>
      <c r="E49" s="1716"/>
      <c r="F49" s="1716"/>
      <c r="G49" s="3016"/>
      <c r="H49" s="1717"/>
    </row>
    <row r="50" spans="1:8" ht="10.5" hidden="1" customHeight="1">
      <c r="A50" s="1701"/>
      <c r="B50" s="1716"/>
      <c r="C50" s="1716"/>
      <c r="D50" s="1716"/>
      <c r="E50" s="1716"/>
      <c r="F50" s="1716"/>
      <c r="G50" s="3016"/>
      <c r="H50" s="1717"/>
    </row>
    <row r="51" spans="1:8" ht="18" customHeight="1">
      <c r="A51" s="1701"/>
      <c r="B51" s="1715" t="s">
        <v>583</v>
      </c>
      <c r="C51" s="1718">
        <f>SUM(D51:G51)</f>
        <v>81</v>
      </c>
      <c r="D51" s="1718">
        <v>74</v>
      </c>
      <c r="E51" s="1718">
        <v>1</v>
      </c>
      <c r="F51" s="1716"/>
      <c r="G51" s="3017">
        <v>6</v>
      </c>
      <c r="H51" s="1717"/>
    </row>
    <row r="52" spans="1:8" ht="10.5" hidden="1" customHeight="1">
      <c r="A52" s="1723"/>
      <c r="B52" s="1724"/>
      <c r="C52" s="1724"/>
      <c r="D52" s="1724"/>
      <c r="E52" s="1724"/>
      <c r="F52" s="1724"/>
      <c r="G52" s="3021"/>
      <c r="H52" s="1725"/>
    </row>
    <row r="53" spans="1:8" ht="18" customHeight="1">
      <c r="A53" s="1701"/>
      <c r="B53" s="1715" t="s">
        <v>789</v>
      </c>
      <c r="C53" s="1718">
        <f>SUM(D53:G53)</f>
        <v>1</v>
      </c>
      <c r="D53" s="1716"/>
      <c r="E53" s="1718">
        <v>1</v>
      </c>
      <c r="F53" s="1716"/>
      <c r="G53" s="3016"/>
      <c r="H53" s="1717"/>
    </row>
    <row r="54" spans="1:8" ht="10.5" hidden="1" customHeight="1">
      <c r="A54" s="1704"/>
      <c r="B54" s="1709"/>
      <c r="C54" s="1709"/>
      <c r="D54" s="1709"/>
      <c r="E54" s="1709"/>
      <c r="F54" s="1709"/>
      <c r="G54" s="3013"/>
      <c r="H54" s="1707"/>
    </row>
    <row r="55" spans="1:8" ht="18" customHeight="1">
      <c r="A55" s="1704"/>
      <c r="B55" s="1710" t="s">
        <v>486</v>
      </c>
      <c r="C55" s="1711">
        <f>SUM(D55:G55)</f>
        <v>38</v>
      </c>
      <c r="D55" s="1711">
        <v>33</v>
      </c>
      <c r="E55" s="1709"/>
      <c r="F55" s="1709"/>
      <c r="G55" s="3014">
        <v>5</v>
      </c>
      <c r="H55" s="1707"/>
    </row>
    <row r="56" spans="1:8" ht="10.5" hidden="1" customHeight="1">
      <c r="A56" s="1704"/>
      <c r="B56" s="1709"/>
      <c r="C56" s="1709"/>
      <c r="D56" s="1709"/>
      <c r="E56" s="1709"/>
      <c r="F56" s="1709"/>
      <c r="G56" s="3013"/>
      <c r="H56" s="1707"/>
    </row>
    <row r="57" spans="1:8" ht="18" customHeight="1">
      <c r="A57" s="1704"/>
      <c r="B57" s="1710" t="s">
        <v>585</v>
      </c>
      <c r="C57" s="1711">
        <f>SUM(D57:G57)</f>
        <v>8</v>
      </c>
      <c r="D57" s="1711">
        <v>1</v>
      </c>
      <c r="E57" s="1709"/>
      <c r="F57" s="1709"/>
      <c r="G57" s="3014">
        <v>7</v>
      </c>
      <c r="H57" s="1707"/>
    </row>
    <row r="58" spans="1:8" ht="10.5" hidden="1" customHeight="1">
      <c r="A58" s="1704"/>
      <c r="B58" s="1709"/>
      <c r="C58" s="1709"/>
      <c r="D58" s="1709"/>
      <c r="E58" s="1709"/>
      <c r="F58" s="1709"/>
      <c r="G58" s="3013"/>
      <c r="H58" s="1707"/>
    </row>
    <row r="59" spans="1:8" ht="18" customHeight="1">
      <c r="A59" s="1704"/>
      <c r="B59" s="1710" t="s">
        <v>587</v>
      </c>
      <c r="C59" s="1711">
        <f>SUM(D59:G59)</f>
        <v>79</v>
      </c>
      <c r="D59" s="1711">
        <v>78</v>
      </c>
      <c r="E59" s="1709"/>
      <c r="F59" s="1709"/>
      <c r="G59" s="3014">
        <v>1</v>
      </c>
      <c r="H59" s="1707"/>
    </row>
    <row r="60" spans="1:8" ht="10.5" hidden="1" customHeight="1">
      <c r="A60" s="1704"/>
      <c r="B60" s="1709"/>
      <c r="C60" s="1709"/>
      <c r="D60" s="1709"/>
      <c r="E60" s="1709"/>
      <c r="F60" s="1709"/>
      <c r="G60" s="3013"/>
      <c r="H60" s="1707"/>
    </row>
    <row r="61" spans="1:8" ht="18" customHeight="1">
      <c r="A61" s="1704"/>
      <c r="B61" s="1710" t="s">
        <v>588</v>
      </c>
      <c r="C61" s="1711">
        <f>SUM(D61:G61)</f>
        <v>48</v>
      </c>
      <c r="D61" s="1711">
        <v>24</v>
      </c>
      <c r="E61" s="1711">
        <v>8</v>
      </c>
      <c r="F61" s="1711">
        <v>1</v>
      </c>
      <c r="G61" s="3014">
        <v>15</v>
      </c>
      <c r="H61" s="1707"/>
    </row>
    <row r="62" spans="1:8" ht="10.5" hidden="1" customHeight="1">
      <c r="A62" s="1704"/>
      <c r="B62" s="1709"/>
      <c r="C62" s="1709"/>
      <c r="D62" s="1709"/>
      <c r="E62" s="1709"/>
      <c r="F62" s="1709"/>
      <c r="G62" s="3013"/>
      <c r="H62" s="1707"/>
    </row>
    <row r="63" spans="1:8" ht="18" customHeight="1">
      <c r="A63" s="1704"/>
      <c r="B63" s="1710" t="s">
        <v>589</v>
      </c>
      <c r="C63" s="1711">
        <f>SUM(D63:G63)</f>
        <v>46</v>
      </c>
      <c r="D63" s="1711">
        <v>34</v>
      </c>
      <c r="E63" s="1709"/>
      <c r="F63" s="1709"/>
      <c r="G63" s="3014">
        <v>12</v>
      </c>
      <c r="H63" s="1707"/>
    </row>
    <row r="64" spans="1:8" ht="10.5" hidden="1" customHeight="1">
      <c r="A64" s="1704"/>
      <c r="B64" s="1709"/>
      <c r="C64" s="1709"/>
      <c r="D64" s="1709"/>
      <c r="E64" s="1709"/>
      <c r="F64" s="1709"/>
      <c r="G64" s="3013"/>
      <c r="H64" s="1707"/>
    </row>
    <row r="65" spans="1:14" ht="18" customHeight="1">
      <c r="A65" s="1704"/>
      <c r="B65" s="1710" t="s">
        <v>590</v>
      </c>
      <c r="C65" s="1711">
        <f>SUM(D65:G65)</f>
        <v>96</v>
      </c>
      <c r="D65" s="1711">
        <v>75</v>
      </c>
      <c r="E65" s="1711">
        <v>4</v>
      </c>
      <c r="F65" s="1709"/>
      <c r="G65" s="3014">
        <v>17</v>
      </c>
      <c r="H65" s="1707"/>
    </row>
    <row r="66" spans="1:14" ht="10.5" hidden="1" customHeight="1">
      <c r="A66" s="1704"/>
      <c r="B66" s="1709"/>
      <c r="C66" s="1709"/>
      <c r="D66" s="1709"/>
      <c r="E66" s="1709"/>
      <c r="F66" s="1709"/>
      <c r="G66" s="3013"/>
      <c r="H66" s="1707"/>
    </row>
    <row r="67" spans="1:14" ht="10.5" hidden="1" customHeight="1">
      <c r="A67" s="1704"/>
      <c r="B67" s="1709"/>
      <c r="C67" s="1709"/>
      <c r="D67" s="1709"/>
      <c r="E67" s="1709"/>
      <c r="F67" s="1709"/>
      <c r="G67" s="3013"/>
      <c r="H67" s="1707"/>
    </row>
    <row r="68" spans="1:14" ht="18" customHeight="1">
      <c r="A68" s="1704"/>
      <c r="B68" s="1705" t="s">
        <v>470</v>
      </c>
      <c r="C68" s="1706">
        <f>SUM(C70)</f>
        <v>140</v>
      </c>
      <c r="D68" s="1706">
        <f>SUM(D70)</f>
        <v>125</v>
      </c>
      <c r="E68" s="1708"/>
      <c r="F68" s="1708"/>
      <c r="G68" s="3011">
        <f>SUM(G70)</f>
        <v>15</v>
      </c>
      <c r="H68" s="1708"/>
    </row>
    <row r="69" spans="1:14" ht="10.5" hidden="1" customHeight="1">
      <c r="A69" s="1704"/>
      <c r="B69" s="1709"/>
      <c r="C69" s="1709"/>
      <c r="D69" s="1709"/>
      <c r="E69" s="1709"/>
      <c r="F69" s="1709"/>
      <c r="G69" s="3013"/>
      <c r="H69" s="1707"/>
    </row>
    <row r="70" spans="1:14" ht="18" customHeight="1">
      <c r="A70" s="1726"/>
      <c r="B70" s="1727" t="s">
        <v>219</v>
      </c>
      <c r="C70" s="1728">
        <f>SUM(D70:G70)</f>
        <v>140</v>
      </c>
      <c r="D70" s="1728">
        <v>125</v>
      </c>
      <c r="E70" s="1729"/>
      <c r="F70" s="1729"/>
      <c r="G70" s="3022">
        <v>15</v>
      </c>
      <c r="H70" s="1730"/>
    </row>
    <row r="71" spans="1:14" ht="3" customHeight="1">
      <c r="A71" s="1704"/>
      <c r="B71" s="1709"/>
      <c r="C71" s="1709"/>
      <c r="D71" s="1709"/>
      <c r="E71" s="1709"/>
      <c r="F71" s="1709"/>
      <c r="G71" s="3013"/>
      <c r="H71" s="1707"/>
    </row>
    <row r="72" spans="1:14" ht="6" customHeight="1">
      <c r="B72" s="1731"/>
      <c r="C72" s="1731"/>
      <c r="D72" s="1731"/>
      <c r="E72" s="1731"/>
      <c r="F72" s="1731"/>
      <c r="G72" s="1731"/>
    </row>
    <row r="73" spans="1:14">
      <c r="A73" s="1732" t="s">
        <v>790</v>
      </c>
      <c r="F73" s="1732" t="s">
        <v>366</v>
      </c>
      <c r="G73" s="1732"/>
      <c r="M73" s="1732" t="s">
        <v>380</v>
      </c>
      <c r="N73" s="1732" t="s">
        <v>380</v>
      </c>
    </row>
    <row r="74" spans="1:14">
      <c r="C74" s="1731"/>
      <c r="D74" s="1731"/>
      <c r="E74" s="1731"/>
      <c r="G74" s="1731"/>
    </row>
    <row r="75" spans="1:14">
      <c r="B75" s="1731"/>
      <c r="C75" s="1731"/>
      <c r="D75" s="1731"/>
      <c r="E75" s="1731"/>
      <c r="F75" s="1731"/>
      <c r="G75" s="1731"/>
    </row>
    <row r="76" spans="1:14">
      <c r="B76" s="1731"/>
      <c r="C76" s="1731"/>
      <c r="D76" s="1731"/>
      <c r="E76" s="1731"/>
      <c r="F76" s="1731"/>
      <c r="G76" s="1731"/>
    </row>
    <row r="77" spans="1:14">
      <c r="B77" s="1731"/>
      <c r="C77" s="1731"/>
      <c r="D77" s="1731"/>
      <c r="E77" s="1731"/>
      <c r="F77" s="1731"/>
      <c r="G77" s="1731"/>
    </row>
    <row r="78" spans="1:14">
      <c r="B78" s="1731"/>
      <c r="C78" s="1731"/>
      <c r="D78" s="1731"/>
      <c r="E78" s="1731"/>
      <c r="F78" s="1731"/>
      <c r="G78" s="1731"/>
    </row>
    <row r="79" spans="1:14">
      <c r="B79" s="1731"/>
      <c r="C79" s="1731"/>
      <c r="D79" s="1731"/>
      <c r="E79" s="1731"/>
      <c r="F79" s="1731"/>
      <c r="G79" s="1731"/>
    </row>
  </sheetData>
  <sheetProtection password="CA55" sheet="1" objects="1" scenarios="1"/>
  <phoneticPr fontId="9" type="noConversion"/>
  <pageMargins left="1.5" right="1.08" top="1" bottom="1" header="0" footer="0"/>
  <pageSetup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N80"/>
  <sheetViews>
    <sheetView showGridLines="0" workbookViewId="0">
      <selection sqref="A1:IV65536"/>
    </sheetView>
  </sheetViews>
  <sheetFormatPr baseColWidth="10" defaultColWidth="11.796875" defaultRowHeight="10.5"/>
  <cols>
    <col min="1" max="1" width="35.19921875" style="1734" customWidth="1"/>
    <col min="2" max="2" width="10" style="1734" customWidth="1"/>
    <col min="3" max="3" width="10.796875" style="1734" customWidth="1"/>
    <col min="4" max="4" width="11.3984375" style="1734" customWidth="1"/>
    <col min="5" max="5" width="13.3984375" style="1734" customWidth="1"/>
    <col min="6" max="7" width="9.19921875" style="1734" customWidth="1"/>
    <col min="8" max="8" width="10.796875" style="1734" customWidth="1"/>
    <col min="9" max="16384" width="11.796875" style="1734"/>
  </cols>
  <sheetData>
    <row r="1" spans="1:9" ht="11.1" customHeight="1">
      <c r="A1" s="1733" t="s">
        <v>298</v>
      </c>
    </row>
    <row r="2" spans="1:9" ht="2.1" customHeight="1">
      <c r="A2" s="1735"/>
    </row>
    <row r="3" spans="1:9" ht="11.25" customHeight="1">
      <c r="A3" s="1733" t="s">
        <v>791</v>
      </c>
    </row>
    <row r="4" spans="1:9" ht="12" customHeight="1">
      <c r="A4" s="1733" t="s">
        <v>793</v>
      </c>
    </row>
    <row r="5" spans="1:9" ht="2.1" customHeight="1">
      <c r="A5" s="1736"/>
    </row>
    <row r="6" spans="1:9" ht="12" customHeight="1">
      <c r="A6" s="1733" t="s">
        <v>222</v>
      </c>
    </row>
    <row r="7" spans="1:9" ht="15" customHeight="1"/>
    <row r="8" spans="1:9">
      <c r="A8" s="1737"/>
      <c r="B8" s="1738" t="s">
        <v>794</v>
      </c>
      <c r="C8" s="1739"/>
      <c r="D8" s="1739"/>
      <c r="E8" s="1740" t="s">
        <v>1290</v>
      </c>
      <c r="F8" s="1741"/>
      <c r="G8" s="1739"/>
      <c r="H8" s="3023"/>
    </row>
    <row r="9" spans="1:9">
      <c r="A9" s="1742" t="s">
        <v>302</v>
      </c>
      <c r="B9" s="1743" t="s">
        <v>213</v>
      </c>
      <c r="C9" s="1743" t="s">
        <v>795</v>
      </c>
      <c r="D9" s="1744"/>
      <c r="E9" s="1743" t="s">
        <v>796</v>
      </c>
      <c r="F9" s="1743" t="s">
        <v>797</v>
      </c>
      <c r="G9" s="1743" t="s">
        <v>798</v>
      </c>
      <c r="H9" s="3024" t="s">
        <v>798</v>
      </c>
      <c r="I9" s="1745"/>
    </row>
    <row r="10" spans="1:9">
      <c r="A10" s="1746"/>
      <c r="B10" s="1747" t="s">
        <v>498</v>
      </c>
      <c r="C10" s="1748" t="s">
        <v>799</v>
      </c>
      <c r="D10" s="1748" t="s">
        <v>800</v>
      </c>
      <c r="E10" s="1747" t="s">
        <v>801</v>
      </c>
      <c r="F10" s="1747" t="s">
        <v>802</v>
      </c>
      <c r="G10" s="1747" t="s">
        <v>502</v>
      </c>
      <c r="H10" s="3025" t="s">
        <v>501</v>
      </c>
      <c r="I10" s="1745"/>
    </row>
    <row r="11" spans="1:9" ht="10.5" hidden="1" customHeight="1">
      <c r="A11" s="1749"/>
      <c r="B11" s="1749"/>
      <c r="C11" s="1749"/>
      <c r="D11" s="1749"/>
      <c r="E11" s="1749"/>
      <c r="F11" s="1749"/>
      <c r="G11" s="1749"/>
      <c r="H11" s="3026"/>
    </row>
    <row r="12" spans="1:9" ht="14.1" customHeight="1">
      <c r="A12" s="1750" t="s">
        <v>306</v>
      </c>
      <c r="B12" s="1751">
        <f>SUM(B13+B39+B54)</f>
        <v>20543</v>
      </c>
      <c r="C12" s="1751">
        <f>SUM(C13+C39+C54)</f>
        <v>609</v>
      </c>
      <c r="D12" s="1751">
        <f>SUM(D13+D39+D54)</f>
        <v>129</v>
      </c>
      <c r="E12" s="1752"/>
      <c r="F12" s="1753">
        <f>(C12/B12)*100</f>
        <v>2.9645134595726037</v>
      </c>
      <c r="G12" s="1753"/>
      <c r="H12" s="3027">
        <f>(C12/B12)*100</f>
        <v>2.9645134595726037</v>
      </c>
    </row>
    <row r="13" spans="1:9" ht="12" customHeight="1">
      <c r="A13" s="1754" t="s">
        <v>803</v>
      </c>
      <c r="B13" s="1755">
        <f>SUM(B14+B18+B29)</f>
        <v>242</v>
      </c>
      <c r="C13" s="1756"/>
      <c r="D13" s="1756"/>
      <c r="E13" s="1756"/>
      <c r="F13" s="1756"/>
      <c r="G13" s="1756"/>
      <c r="H13" s="3028"/>
    </row>
    <row r="14" spans="1:9" ht="9.9499999999999993" customHeight="1">
      <c r="A14" s="1754" t="s">
        <v>635</v>
      </c>
      <c r="B14" s="1755">
        <f>SUM(B15:B16)</f>
        <v>17</v>
      </c>
      <c r="C14" s="1756"/>
      <c r="D14" s="1756"/>
      <c r="E14" s="1756"/>
      <c r="F14" s="1756"/>
      <c r="G14" s="1756"/>
      <c r="H14" s="3028"/>
    </row>
    <row r="15" spans="1:9" ht="9" customHeight="1">
      <c r="A15" s="1757" t="s">
        <v>636</v>
      </c>
      <c r="B15" s="1758">
        <v>10</v>
      </c>
      <c r="C15" s="1756"/>
      <c r="D15" s="1756"/>
      <c r="E15" s="1756"/>
      <c r="F15" s="1756"/>
      <c r="G15" s="1756"/>
      <c r="H15" s="3028"/>
    </row>
    <row r="16" spans="1:9" ht="9" customHeight="1">
      <c r="A16" s="1757" t="s">
        <v>637</v>
      </c>
      <c r="B16" s="1758">
        <v>7</v>
      </c>
      <c r="C16" s="1756"/>
      <c r="D16" s="1756"/>
      <c r="E16" s="1756"/>
      <c r="F16" s="1756"/>
      <c r="G16" s="1756"/>
      <c r="H16" s="3028"/>
    </row>
    <row r="17" spans="1:12" ht="0.95" customHeight="1">
      <c r="A17" s="1759"/>
      <c r="B17" s="1759"/>
      <c r="C17" s="1759"/>
      <c r="D17" s="1759"/>
      <c r="E17" s="1759"/>
      <c r="F17" s="1759"/>
      <c r="G17" s="1759"/>
      <c r="H17" s="3029"/>
    </row>
    <row r="18" spans="1:12" ht="9.9499999999999993" customHeight="1">
      <c r="A18" s="1754" t="s">
        <v>638</v>
      </c>
      <c r="B18" s="1755">
        <f>SUM(B19:B27)</f>
        <v>151</v>
      </c>
      <c r="C18" s="1756"/>
      <c r="D18" s="1756"/>
      <c r="E18" s="1756"/>
      <c r="F18" s="1756"/>
      <c r="G18" s="1756"/>
      <c r="H18" s="3028"/>
    </row>
    <row r="19" spans="1:12" ht="9" customHeight="1">
      <c r="A19" s="1757" t="s">
        <v>636</v>
      </c>
      <c r="B19" s="1758">
        <v>2</v>
      </c>
      <c r="C19" s="1756"/>
      <c r="D19" s="1756"/>
      <c r="E19" s="1756"/>
      <c r="F19" s="1756"/>
      <c r="G19" s="1756"/>
      <c r="H19" s="3028"/>
    </row>
    <row r="20" spans="1:12" ht="9" customHeight="1">
      <c r="A20" s="1757" t="s">
        <v>639</v>
      </c>
      <c r="B20" s="1758">
        <v>32</v>
      </c>
      <c r="C20" s="1756"/>
      <c r="D20" s="1756"/>
      <c r="E20" s="1756"/>
      <c r="F20" s="1756"/>
      <c r="G20" s="1756"/>
      <c r="H20" s="3028"/>
    </row>
    <row r="21" spans="1:12" ht="9" customHeight="1">
      <c r="A21" s="1757" t="s">
        <v>640</v>
      </c>
      <c r="B21" s="1758">
        <v>4</v>
      </c>
      <c r="C21" s="1756"/>
      <c r="D21" s="1756"/>
      <c r="E21" s="1756"/>
      <c r="F21" s="1756"/>
      <c r="G21" s="1756"/>
      <c r="H21" s="3028"/>
    </row>
    <row r="22" spans="1:12" ht="9" customHeight="1">
      <c r="A22" s="1757" t="s">
        <v>637</v>
      </c>
      <c r="B22" s="1758">
        <v>6</v>
      </c>
      <c r="C22" s="1756"/>
      <c r="D22" s="1756"/>
      <c r="E22" s="1756"/>
      <c r="F22" s="1756"/>
      <c r="G22" s="1756"/>
      <c r="H22" s="3028"/>
    </row>
    <row r="23" spans="1:12" ht="9" customHeight="1">
      <c r="A23" s="1757" t="s">
        <v>642</v>
      </c>
      <c r="B23" s="1758">
        <v>16</v>
      </c>
      <c r="C23" s="1756"/>
      <c r="D23" s="1756"/>
      <c r="E23" s="1756"/>
      <c r="F23" s="1756"/>
      <c r="G23" s="1756"/>
      <c r="H23" s="3028"/>
    </row>
    <row r="24" spans="1:12" ht="9" customHeight="1">
      <c r="A24" s="1757" t="s">
        <v>641</v>
      </c>
      <c r="B24" s="1758">
        <v>44</v>
      </c>
      <c r="C24" s="1756"/>
      <c r="D24" s="1756"/>
      <c r="E24" s="1756"/>
      <c r="F24" s="1756"/>
      <c r="G24" s="1756"/>
      <c r="H24" s="3028"/>
    </row>
    <row r="25" spans="1:12" ht="9" customHeight="1">
      <c r="A25" s="1757" t="s">
        <v>644</v>
      </c>
      <c r="B25" s="1758">
        <v>24</v>
      </c>
      <c r="C25" s="1756"/>
      <c r="D25" s="1756"/>
      <c r="E25" s="1756"/>
      <c r="F25" s="1756"/>
      <c r="G25" s="1756"/>
      <c r="H25" s="3028"/>
    </row>
    <row r="26" spans="1:12" ht="9" customHeight="1">
      <c r="A26" s="1757" t="s">
        <v>643</v>
      </c>
      <c r="B26" s="1758">
        <v>7</v>
      </c>
      <c r="C26" s="1756"/>
      <c r="D26" s="1756"/>
      <c r="E26" s="1756"/>
      <c r="F26" s="1756"/>
      <c r="G26" s="1756"/>
      <c r="H26" s="3028"/>
    </row>
    <row r="27" spans="1:12" ht="9" customHeight="1">
      <c r="A27" s="1757" t="s">
        <v>645</v>
      </c>
      <c r="B27" s="1758">
        <v>16</v>
      </c>
      <c r="C27" s="1756"/>
      <c r="D27" s="1756"/>
      <c r="E27" s="1756"/>
      <c r="F27" s="1756"/>
      <c r="G27" s="1756"/>
      <c r="H27" s="3028"/>
    </row>
    <row r="28" spans="1:12" ht="10.5" hidden="1" customHeight="1">
      <c r="A28" s="1759"/>
      <c r="B28" s="1759"/>
      <c r="C28" s="1759"/>
      <c r="D28" s="1759"/>
      <c r="E28" s="1759"/>
      <c r="F28" s="1759"/>
      <c r="G28" s="1759"/>
      <c r="H28" s="3029"/>
    </row>
    <row r="29" spans="1:12" ht="9.9499999999999993" customHeight="1">
      <c r="A29" s="1754" t="s">
        <v>167</v>
      </c>
      <c r="B29" s="1755">
        <f>SUM(B30:B37)</f>
        <v>74</v>
      </c>
      <c r="C29" s="1756"/>
      <c r="D29" s="1756"/>
      <c r="E29" s="1760"/>
      <c r="F29" s="1756"/>
      <c r="G29" s="1756"/>
      <c r="H29" s="3028"/>
    </row>
    <row r="30" spans="1:12" ht="9" customHeight="1">
      <c r="A30" s="1757" t="s">
        <v>646</v>
      </c>
      <c r="B30" s="1758">
        <v>7</v>
      </c>
      <c r="C30" s="1756"/>
      <c r="D30" s="1756"/>
      <c r="E30" s="1760"/>
      <c r="F30" s="1756"/>
      <c r="G30" s="1756"/>
      <c r="H30" s="3028"/>
      <c r="I30" s="1761"/>
      <c r="J30" s="1761"/>
      <c r="K30" s="1761"/>
      <c r="L30" s="1761"/>
    </row>
    <row r="31" spans="1:12" ht="9" customHeight="1">
      <c r="A31" s="1757" t="s">
        <v>647</v>
      </c>
      <c r="B31" s="1758">
        <v>6</v>
      </c>
      <c r="C31" s="1756"/>
      <c r="D31" s="1756"/>
      <c r="E31" s="1756"/>
      <c r="F31" s="1756"/>
      <c r="G31" s="1756"/>
      <c r="H31" s="3028"/>
      <c r="I31" s="1761"/>
      <c r="J31" s="1761"/>
      <c r="K31" s="1761"/>
      <c r="L31" s="1761"/>
    </row>
    <row r="32" spans="1:12" ht="9" customHeight="1">
      <c r="A32" s="1757" t="s">
        <v>648</v>
      </c>
      <c r="B32" s="1758">
        <v>6</v>
      </c>
      <c r="C32" s="1756"/>
      <c r="D32" s="1756"/>
      <c r="E32" s="1760"/>
      <c r="F32" s="1756"/>
      <c r="G32" s="1756"/>
      <c r="H32" s="3028"/>
      <c r="I32" s="1761"/>
      <c r="J32" s="1761"/>
      <c r="K32" s="1761"/>
      <c r="L32" s="1761"/>
    </row>
    <row r="33" spans="1:12" ht="9" customHeight="1">
      <c r="A33" s="1757" t="s">
        <v>642</v>
      </c>
      <c r="B33" s="1758">
        <v>31</v>
      </c>
      <c r="C33" s="1756"/>
      <c r="D33" s="1756"/>
      <c r="E33" s="1756"/>
      <c r="F33" s="1756"/>
      <c r="G33" s="1756"/>
      <c r="H33" s="3028"/>
      <c r="I33" s="1761"/>
      <c r="J33" s="1761"/>
      <c r="K33" s="1761"/>
      <c r="L33" s="1761"/>
    </row>
    <row r="34" spans="1:12" ht="9" customHeight="1">
      <c r="A34" s="1757" t="s">
        <v>649</v>
      </c>
      <c r="B34" s="1758">
        <v>7</v>
      </c>
      <c r="C34" s="1756"/>
      <c r="D34" s="1756"/>
      <c r="E34" s="1760"/>
      <c r="F34" s="1756"/>
      <c r="G34" s="1756"/>
      <c r="H34" s="3028"/>
      <c r="I34" s="1761"/>
      <c r="J34" s="1761"/>
      <c r="K34" s="1761"/>
      <c r="L34" s="1761"/>
    </row>
    <row r="35" spans="1:12" ht="9" customHeight="1">
      <c r="A35" s="1757" t="s">
        <v>650</v>
      </c>
      <c r="B35" s="1758">
        <v>7</v>
      </c>
      <c r="C35" s="1756"/>
      <c r="D35" s="1756"/>
      <c r="E35" s="1760"/>
      <c r="F35" s="1756"/>
      <c r="G35" s="1756"/>
      <c r="H35" s="3028"/>
      <c r="I35" s="1761"/>
      <c r="J35" s="1761"/>
      <c r="K35" s="1761"/>
      <c r="L35" s="1761"/>
    </row>
    <row r="36" spans="1:12" ht="9" customHeight="1">
      <c r="A36" s="1757" t="s">
        <v>651</v>
      </c>
      <c r="B36" s="1758">
        <v>6</v>
      </c>
      <c r="C36" s="1756"/>
      <c r="D36" s="1756"/>
      <c r="E36" s="1760"/>
      <c r="F36" s="1756"/>
      <c r="G36" s="1756"/>
      <c r="H36" s="3028"/>
      <c r="I36" s="1761"/>
      <c r="J36" s="1761"/>
      <c r="K36" s="1761"/>
      <c r="L36" s="1761"/>
    </row>
    <row r="37" spans="1:12" ht="9" customHeight="1">
      <c r="A37" s="1757" t="s">
        <v>652</v>
      </c>
      <c r="B37" s="1758">
        <v>4</v>
      </c>
      <c r="C37" s="1756"/>
      <c r="D37" s="1756"/>
      <c r="E37" s="1756"/>
      <c r="F37" s="1756"/>
      <c r="G37" s="1756"/>
      <c r="H37" s="3028"/>
    </row>
    <row r="38" spans="1:12" ht="10.5" hidden="1" customHeight="1">
      <c r="A38" s="1749"/>
      <c r="B38" s="1749"/>
      <c r="C38" s="1749"/>
      <c r="D38" s="1749"/>
      <c r="E38" s="1749"/>
      <c r="F38" s="1749"/>
      <c r="G38" s="1749"/>
      <c r="H38" s="3026"/>
    </row>
    <row r="39" spans="1:12" ht="12" customHeight="1">
      <c r="A39" s="1762" t="s">
        <v>804</v>
      </c>
      <c r="B39" s="1763">
        <f>SUM(B40:B52)</f>
        <v>7924</v>
      </c>
      <c r="C39" s="1763">
        <f>SUM(C40:C52)</f>
        <v>296</v>
      </c>
      <c r="D39" s="1763">
        <f>SUM(D40:D52)</f>
        <v>56</v>
      </c>
      <c r="E39" s="1753">
        <f>SUM(E40:E52)/12</f>
        <v>26.791841122413874</v>
      </c>
      <c r="F39" s="1753">
        <f>(C39/B12)*100</f>
        <v>1.4408801051453048</v>
      </c>
      <c r="G39" s="1753">
        <f>(C39/B39)*100</f>
        <v>3.735487127713276</v>
      </c>
      <c r="H39" s="3027">
        <f t="shared" ref="H39:H47" si="0">(C39/B39)*100</f>
        <v>3.735487127713276</v>
      </c>
      <c r="I39" s="1764"/>
      <c r="J39" s="1764"/>
      <c r="K39" s="1764"/>
      <c r="L39" s="1764"/>
    </row>
    <row r="40" spans="1:12" ht="9" customHeight="1">
      <c r="A40" s="1757" t="s">
        <v>805</v>
      </c>
      <c r="B40" s="1758">
        <v>170</v>
      </c>
      <c r="C40" s="1758">
        <v>25</v>
      </c>
      <c r="D40" s="1758">
        <v>3</v>
      </c>
      <c r="E40" s="1760">
        <f t="shared" ref="E40:E47" si="1">(B40/C40)</f>
        <v>6.8</v>
      </c>
      <c r="F40" s="1760">
        <f>(C40/B12)*100</f>
        <v>0.12169595482646156</v>
      </c>
      <c r="G40" s="1760">
        <f>(C40/B39)*100</f>
        <v>0.31549722362443211</v>
      </c>
      <c r="H40" s="3030">
        <f t="shared" si="0"/>
        <v>14.705882352941178</v>
      </c>
    </row>
    <row r="41" spans="1:12" ht="9" customHeight="1">
      <c r="A41" s="1757" t="s">
        <v>504</v>
      </c>
      <c r="B41" s="1758">
        <v>216</v>
      </c>
      <c r="C41" s="1758">
        <v>17</v>
      </c>
      <c r="D41" s="1756"/>
      <c r="E41" s="1760">
        <f t="shared" si="1"/>
        <v>12.705882352941176</v>
      </c>
      <c r="F41" s="1760">
        <f>(C41/B12)*100</f>
        <v>8.2753249281993874E-2</v>
      </c>
      <c r="G41" s="1760">
        <f>(C41/B39)*100</f>
        <v>0.21453811206461385</v>
      </c>
      <c r="H41" s="3030">
        <f t="shared" si="0"/>
        <v>7.8703703703703702</v>
      </c>
    </row>
    <row r="42" spans="1:12" ht="9" customHeight="1">
      <c r="A42" s="1757" t="s">
        <v>806</v>
      </c>
      <c r="B42" s="1758">
        <v>739</v>
      </c>
      <c r="C42" s="1758">
        <v>56</v>
      </c>
      <c r="D42" s="1758">
        <v>8</v>
      </c>
      <c r="E42" s="1760">
        <f t="shared" si="1"/>
        <v>13.196428571428571</v>
      </c>
      <c r="F42" s="1760">
        <f>(C42/B12)*100</f>
        <v>0.27259893881127395</v>
      </c>
      <c r="G42" s="1760">
        <f>(C42/B39)*100</f>
        <v>0.70671378091872794</v>
      </c>
      <c r="H42" s="3030">
        <f t="shared" si="0"/>
        <v>7.5778078484438431</v>
      </c>
    </row>
    <row r="43" spans="1:12" ht="9" customHeight="1">
      <c r="A43" s="1757" t="s">
        <v>807</v>
      </c>
      <c r="B43" s="1758">
        <v>2271</v>
      </c>
      <c r="C43" s="1758">
        <v>38</v>
      </c>
      <c r="D43" s="1758">
        <v>2</v>
      </c>
      <c r="E43" s="1760">
        <f t="shared" si="1"/>
        <v>59.763157894736842</v>
      </c>
      <c r="F43" s="1760">
        <f>(C43/B12)*100</f>
        <v>0.18497785133622158</v>
      </c>
      <c r="G43" s="1760">
        <f>(C43/B39)*100</f>
        <v>0.47955577990913684</v>
      </c>
      <c r="H43" s="3030">
        <f t="shared" si="0"/>
        <v>1.6732716864817261</v>
      </c>
    </row>
    <row r="44" spans="1:12" ht="9" customHeight="1">
      <c r="A44" s="1757" t="s">
        <v>786</v>
      </c>
      <c r="B44" s="1758">
        <v>1444</v>
      </c>
      <c r="C44" s="1758">
        <v>17</v>
      </c>
      <c r="D44" s="1758">
        <v>6</v>
      </c>
      <c r="E44" s="1760">
        <f t="shared" si="1"/>
        <v>84.941176470588232</v>
      </c>
      <c r="F44" s="1760">
        <f>(C44/B12)*100</f>
        <v>8.2753249281993874E-2</v>
      </c>
      <c r="G44" s="1760">
        <f>(C44/B39)*100</f>
        <v>0.21453811206461385</v>
      </c>
      <c r="H44" s="3030">
        <f t="shared" si="0"/>
        <v>1.1772853185595569</v>
      </c>
    </row>
    <row r="45" spans="1:12" ht="9" customHeight="1">
      <c r="A45" s="1757" t="s">
        <v>515</v>
      </c>
      <c r="B45" s="1758">
        <v>743</v>
      </c>
      <c r="C45" s="1758">
        <v>40</v>
      </c>
      <c r="D45" s="1758">
        <v>3</v>
      </c>
      <c r="E45" s="1760">
        <f t="shared" si="1"/>
        <v>18.574999999999999</v>
      </c>
      <c r="F45" s="1760">
        <f>(C45/B12)*100</f>
        <v>0.19471352772233852</v>
      </c>
      <c r="G45" s="1760">
        <f>(C45/B39)*100</f>
        <v>0.50479555779909135</v>
      </c>
      <c r="H45" s="3030">
        <f t="shared" si="0"/>
        <v>5.3835800807537009</v>
      </c>
    </row>
    <row r="46" spans="1:12" ht="9" customHeight="1">
      <c r="A46" s="1757" t="s">
        <v>808</v>
      </c>
      <c r="B46" s="1758">
        <v>341</v>
      </c>
      <c r="C46" s="1758">
        <v>16</v>
      </c>
      <c r="D46" s="1758">
        <v>2</v>
      </c>
      <c r="E46" s="1760">
        <f t="shared" si="1"/>
        <v>21.3125</v>
      </c>
      <c r="F46" s="1760">
        <f>(C46/B12)*100</f>
        <v>7.7885411088935402E-2</v>
      </c>
      <c r="G46" s="1760">
        <f>(C46/B39)*100</f>
        <v>0.20191822311963653</v>
      </c>
      <c r="H46" s="3030">
        <f t="shared" si="0"/>
        <v>4.6920821114369504</v>
      </c>
    </row>
    <row r="47" spans="1:12" ht="9" customHeight="1">
      <c r="A47" s="1757" t="s">
        <v>809</v>
      </c>
      <c r="B47" s="1758">
        <v>106</v>
      </c>
      <c r="C47" s="1758">
        <v>14</v>
      </c>
      <c r="D47" s="1758">
        <v>3</v>
      </c>
      <c r="E47" s="1760">
        <f t="shared" si="1"/>
        <v>7.5714285714285712</v>
      </c>
      <c r="F47" s="1760">
        <f>(C47/B12)*100</f>
        <v>6.8149734702818487E-2</v>
      </c>
      <c r="G47" s="1760">
        <f>(C47/B39)*100</f>
        <v>0.17667844522968199</v>
      </c>
      <c r="H47" s="3030">
        <f t="shared" si="0"/>
        <v>13.20754716981132</v>
      </c>
    </row>
    <row r="48" spans="1:12" ht="9" customHeight="1">
      <c r="A48" s="1757" t="s">
        <v>810</v>
      </c>
      <c r="B48" s="1758">
        <v>115</v>
      </c>
      <c r="C48" s="1756"/>
      <c r="D48" s="1756"/>
      <c r="E48" s="1760"/>
      <c r="F48" s="1760"/>
      <c r="G48" s="1760"/>
      <c r="H48" s="3030"/>
    </row>
    <row r="49" spans="1:14" ht="9" customHeight="1">
      <c r="A49" s="1757" t="s">
        <v>811</v>
      </c>
      <c r="B49" s="1758">
        <v>700</v>
      </c>
      <c r="C49" s="1758">
        <v>25</v>
      </c>
      <c r="D49" s="1758">
        <v>15</v>
      </c>
      <c r="E49" s="1760">
        <f>(B49/C49)</f>
        <v>28</v>
      </c>
      <c r="F49" s="1760">
        <f>(C49/B12)*100</f>
        <v>0.12169595482646156</v>
      </c>
      <c r="G49" s="1760">
        <f>(C49/B39)*100</f>
        <v>0.31549722362443211</v>
      </c>
      <c r="H49" s="3030">
        <f>(C49/B49)*100</f>
        <v>3.5714285714285712</v>
      </c>
    </row>
    <row r="50" spans="1:14" ht="9" customHeight="1">
      <c r="A50" s="1757" t="s">
        <v>812</v>
      </c>
      <c r="B50" s="1758">
        <v>219</v>
      </c>
      <c r="C50" s="1758">
        <v>16</v>
      </c>
      <c r="D50" s="1758">
        <v>3</v>
      </c>
      <c r="E50" s="1760">
        <f>(B50/C50)</f>
        <v>13.6875</v>
      </c>
      <c r="F50" s="1760">
        <f>(C50/B12)*100</f>
        <v>7.7885411088935402E-2</v>
      </c>
      <c r="G50" s="1760">
        <f>(C50/B39)*100</f>
        <v>0.20191822311963653</v>
      </c>
      <c r="H50" s="3030">
        <f>(C50/B50)*100</f>
        <v>7.3059360730593603</v>
      </c>
    </row>
    <row r="51" spans="1:14" ht="9" customHeight="1">
      <c r="A51" s="1757" t="s">
        <v>813</v>
      </c>
      <c r="B51" s="1758">
        <v>304</v>
      </c>
      <c r="C51" s="1758">
        <v>17</v>
      </c>
      <c r="D51" s="1758">
        <v>8</v>
      </c>
      <c r="E51" s="1760">
        <f>(B51/C51)</f>
        <v>17.882352941176471</v>
      </c>
      <c r="F51" s="1760">
        <f>(C51/B12)*100</f>
        <v>8.2753249281993874E-2</v>
      </c>
      <c r="G51" s="1760">
        <f>(C51/B39)*100</f>
        <v>0.21453811206461385</v>
      </c>
      <c r="H51" s="3030">
        <f>(C51/B51)*100</f>
        <v>5.5921052631578947</v>
      </c>
    </row>
    <row r="52" spans="1:14" ht="9" customHeight="1">
      <c r="A52" s="1757" t="s">
        <v>814</v>
      </c>
      <c r="B52" s="1758">
        <v>556</v>
      </c>
      <c r="C52" s="1758">
        <v>15</v>
      </c>
      <c r="D52" s="1758">
        <v>3</v>
      </c>
      <c r="E52" s="1760">
        <f>(B52/C52)</f>
        <v>37.06666666666667</v>
      </c>
      <c r="F52" s="1760">
        <f>(C52/B12)*100</f>
        <v>7.3017572895876945E-2</v>
      </c>
      <c r="G52" s="1760">
        <f>(C52/B39)*100</f>
        <v>0.18929833417465927</v>
      </c>
      <c r="H52" s="3030">
        <f>(C52/B52)*100</f>
        <v>2.6978417266187051</v>
      </c>
    </row>
    <row r="53" spans="1:14" ht="10.5" hidden="1" customHeight="1">
      <c r="A53" s="1756"/>
      <c r="B53" s="1749"/>
      <c r="C53" s="1749"/>
      <c r="D53" s="1749"/>
      <c r="E53" s="1765"/>
      <c r="F53" s="1765"/>
      <c r="G53" s="1765"/>
      <c r="H53" s="3031"/>
    </row>
    <row r="54" spans="1:14" ht="12" customHeight="1">
      <c r="A54" s="1762" t="s">
        <v>815</v>
      </c>
      <c r="B54" s="1763">
        <f>SUM(B55:B71)</f>
        <v>12377</v>
      </c>
      <c r="C54" s="1763">
        <f>SUM(C55:C71)</f>
        <v>313</v>
      </c>
      <c r="D54" s="1763">
        <f>SUM(D55:D71)</f>
        <v>73</v>
      </c>
      <c r="E54" s="1753">
        <f>SUM(E55:E69)/15</f>
        <v>42.312839796157874</v>
      </c>
      <c r="F54" s="1753">
        <f>(C54/B12)*100</f>
        <v>1.5236333544272989</v>
      </c>
      <c r="G54" s="1753">
        <f>(C54/B39)*100</f>
        <v>3.9500252397778901</v>
      </c>
      <c r="H54" s="3032">
        <f t="shared" ref="H54:H69" si="2">(C54/B54)*100</f>
        <v>2.528884220732003</v>
      </c>
      <c r="I54" s="1764"/>
      <c r="J54" s="1764"/>
      <c r="K54" s="1764"/>
      <c r="L54" s="1764"/>
      <c r="M54" s="1764"/>
      <c r="N54" s="1764"/>
    </row>
    <row r="55" spans="1:14" ht="9" customHeight="1">
      <c r="A55" s="1757" t="s">
        <v>816</v>
      </c>
      <c r="B55" s="1758">
        <v>3350</v>
      </c>
      <c r="C55" s="1758">
        <v>72</v>
      </c>
      <c r="D55" s="1758">
        <v>8</v>
      </c>
      <c r="E55" s="1760">
        <f t="shared" ref="E55:E69" si="3">(B55/C55)</f>
        <v>46.527777777777779</v>
      </c>
      <c r="F55" s="1760">
        <f>(C55/B12)*100</f>
        <v>0.35048434990020932</v>
      </c>
      <c r="G55" s="1760">
        <f>(C55/B39)*100</f>
        <v>0.90863200403836442</v>
      </c>
      <c r="H55" s="3030">
        <f t="shared" si="2"/>
        <v>2.1492537313432836</v>
      </c>
      <c r="I55" s="1761"/>
      <c r="J55" s="1761"/>
      <c r="K55" s="1761"/>
    </row>
    <row r="56" spans="1:14" ht="9" customHeight="1">
      <c r="A56" s="1757" t="s">
        <v>817</v>
      </c>
      <c r="B56" s="1758">
        <v>789</v>
      </c>
      <c r="C56" s="1758">
        <v>21</v>
      </c>
      <c r="D56" s="1758">
        <v>4</v>
      </c>
      <c r="E56" s="1760">
        <f t="shared" si="3"/>
        <v>37.571428571428569</v>
      </c>
      <c r="F56" s="1760">
        <f>(C56/B12)*100</f>
        <v>0.10222460205422772</v>
      </c>
      <c r="G56" s="1760">
        <f>(C56/B39)*100</f>
        <v>0.26501766784452296</v>
      </c>
      <c r="H56" s="3030">
        <f t="shared" si="2"/>
        <v>2.6615969581749046</v>
      </c>
      <c r="I56" s="1761"/>
      <c r="J56" s="1761"/>
      <c r="K56" s="1761"/>
    </row>
    <row r="57" spans="1:14" ht="9" customHeight="1">
      <c r="A57" s="1757" t="s">
        <v>818</v>
      </c>
      <c r="B57" s="1758">
        <v>971</v>
      </c>
      <c r="C57" s="1758">
        <v>19</v>
      </c>
      <c r="D57" s="1758">
        <v>6</v>
      </c>
      <c r="E57" s="1760">
        <f t="shared" si="3"/>
        <v>51.10526315789474</v>
      </c>
      <c r="F57" s="1760">
        <f>(C57/B12)*100</f>
        <v>9.2488925668110789E-2</v>
      </c>
      <c r="G57" s="1760">
        <f>(C57/B39)*100</f>
        <v>0.23977788995456842</v>
      </c>
      <c r="H57" s="3030">
        <f t="shared" si="2"/>
        <v>1.956745623069001</v>
      </c>
      <c r="I57" s="1761"/>
      <c r="J57" s="1761"/>
      <c r="K57" s="1761"/>
    </row>
    <row r="58" spans="1:14" ht="9" customHeight="1">
      <c r="A58" s="1757" t="s">
        <v>819</v>
      </c>
      <c r="B58" s="1758">
        <v>841</v>
      </c>
      <c r="C58" s="1758">
        <v>23</v>
      </c>
      <c r="D58" s="1758">
        <v>5</v>
      </c>
      <c r="E58" s="1760">
        <f t="shared" si="3"/>
        <v>36.565217391304351</v>
      </c>
      <c r="F58" s="1760">
        <f>(C58/B12)*100</f>
        <v>0.11196027844034465</v>
      </c>
      <c r="G58" s="1760">
        <f>(C58/B39)*100</f>
        <v>0.29025744573447754</v>
      </c>
      <c r="H58" s="3030">
        <f t="shared" si="2"/>
        <v>2.7348394768133173</v>
      </c>
      <c r="I58" s="1761"/>
      <c r="J58" s="1761"/>
      <c r="K58" s="1761"/>
    </row>
    <row r="59" spans="1:14" ht="9" customHeight="1">
      <c r="A59" s="1757" t="s">
        <v>820</v>
      </c>
      <c r="B59" s="1758">
        <v>1163</v>
      </c>
      <c r="C59" s="1758">
        <v>14</v>
      </c>
      <c r="D59" s="1756"/>
      <c r="E59" s="1760">
        <f t="shared" si="3"/>
        <v>83.071428571428569</v>
      </c>
      <c r="F59" s="1760">
        <f>(C59/B12)*100</f>
        <v>6.8149734702818487E-2</v>
      </c>
      <c r="G59" s="1760">
        <f>(C59/B39)*100</f>
        <v>0.17667844522968199</v>
      </c>
      <c r="H59" s="3030">
        <f t="shared" si="2"/>
        <v>1.2037833190025795</v>
      </c>
      <c r="I59" s="1761"/>
      <c r="J59" s="1761"/>
      <c r="K59" s="1761"/>
    </row>
    <row r="60" spans="1:14" ht="9" customHeight="1">
      <c r="A60" s="1757" t="s">
        <v>821</v>
      </c>
      <c r="B60" s="1758">
        <v>350</v>
      </c>
      <c r="C60" s="1758">
        <v>37</v>
      </c>
      <c r="D60" s="1758">
        <v>14</v>
      </c>
      <c r="E60" s="1760">
        <f t="shared" si="3"/>
        <v>9.4594594594594597</v>
      </c>
      <c r="F60" s="1760">
        <f>(C60/B12)*100</f>
        <v>0.18011001314316311</v>
      </c>
      <c r="G60" s="1760">
        <f>(C60/B39)*100</f>
        <v>0.46693589096415949</v>
      </c>
      <c r="H60" s="3030">
        <f t="shared" si="2"/>
        <v>10.571428571428571</v>
      </c>
      <c r="I60" s="1761"/>
      <c r="J60" s="1761"/>
      <c r="K60" s="1761"/>
    </row>
    <row r="61" spans="1:14" ht="9" customHeight="1">
      <c r="A61" s="1757" t="s">
        <v>822</v>
      </c>
      <c r="B61" s="1758">
        <v>502</v>
      </c>
      <c r="C61" s="1758">
        <v>15</v>
      </c>
      <c r="D61" s="1758">
        <v>3</v>
      </c>
      <c r="E61" s="1760">
        <f t="shared" si="3"/>
        <v>33.466666666666669</v>
      </c>
      <c r="F61" s="1760">
        <f>(C61/B12)*100</f>
        <v>7.3017572895876945E-2</v>
      </c>
      <c r="G61" s="1760">
        <f>(C61/B39)*100</f>
        <v>0.18929833417465927</v>
      </c>
      <c r="H61" s="3030">
        <f t="shared" si="2"/>
        <v>2.9880478087649402</v>
      </c>
      <c r="I61" s="1761"/>
      <c r="J61" s="1761"/>
      <c r="K61" s="1761"/>
    </row>
    <row r="62" spans="1:14" ht="9" customHeight="1">
      <c r="A62" s="1757" t="s">
        <v>823</v>
      </c>
      <c r="B62" s="1758">
        <v>316</v>
      </c>
      <c r="C62" s="1758">
        <v>11</v>
      </c>
      <c r="D62" s="1758">
        <v>7</v>
      </c>
      <c r="E62" s="1760">
        <f t="shared" si="3"/>
        <v>28.727272727272727</v>
      </c>
      <c r="F62" s="1760">
        <f>(C62/B12)*100</f>
        <v>5.3546220123643094E-2</v>
      </c>
      <c r="G62" s="1760">
        <f>(C62/B39)*100</f>
        <v>0.13881877839475013</v>
      </c>
      <c r="H62" s="3030">
        <f t="shared" si="2"/>
        <v>3.481012658227848</v>
      </c>
      <c r="I62" s="1761"/>
      <c r="J62" s="1761"/>
      <c r="K62" s="1761"/>
    </row>
    <row r="63" spans="1:14" ht="9" customHeight="1">
      <c r="A63" s="1757" t="s">
        <v>824</v>
      </c>
      <c r="B63" s="1758">
        <v>320</v>
      </c>
      <c r="C63" s="1758">
        <v>19</v>
      </c>
      <c r="D63" s="1758">
        <v>6</v>
      </c>
      <c r="E63" s="1760">
        <f t="shared" si="3"/>
        <v>16.842105263157894</v>
      </c>
      <c r="F63" s="1760">
        <f>(C63/B12)*100</f>
        <v>9.2488925668110789E-2</v>
      </c>
      <c r="G63" s="1760">
        <f>(C63/B39)*100</f>
        <v>0.23977788995456842</v>
      </c>
      <c r="H63" s="3030">
        <f t="shared" si="2"/>
        <v>5.9375</v>
      </c>
      <c r="I63" s="1761"/>
      <c r="J63" s="1761"/>
      <c r="K63" s="1761"/>
    </row>
    <row r="64" spans="1:14" ht="9" customHeight="1">
      <c r="A64" s="1757" t="s">
        <v>825</v>
      </c>
      <c r="B64" s="1758">
        <v>293</v>
      </c>
      <c r="C64" s="1758">
        <v>15</v>
      </c>
      <c r="D64" s="1758">
        <v>4</v>
      </c>
      <c r="E64" s="1760">
        <f t="shared" si="3"/>
        <v>19.533333333333335</v>
      </c>
      <c r="F64" s="1760">
        <f>(C64/B12)*100</f>
        <v>7.3017572895876945E-2</v>
      </c>
      <c r="G64" s="1760">
        <f>(C64/B39)*100</f>
        <v>0.18929833417465927</v>
      </c>
      <c r="H64" s="3030">
        <f t="shared" si="2"/>
        <v>5.1194539249146755</v>
      </c>
      <c r="I64" s="1761"/>
      <c r="J64" s="1761"/>
      <c r="K64" s="1761"/>
    </row>
    <row r="65" spans="1:11" ht="9" customHeight="1">
      <c r="A65" s="1757" t="s">
        <v>826</v>
      </c>
      <c r="B65" s="1758">
        <v>454</v>
      </c>
      <c r="C65" s="1758">
        <v>12</v>
      </c>
      <c r="D65" s="1758">
        <v>4</v>
      </c>
      <c r="E65" s="1760">
        <f t="shared" si="3"/>
        <v>37.833333333333336</v>
      </c>
      <c r="F65" s="1760">
        <f>(C65/B12)*100</f>
        <v>5.8414058316701559E-2</v>
      </c>
      <c r="G65" s="1760">
        <f>(C65/B39)*100</f>
        <v>0.15143866733972741</v>
      </c>
      <c r="H65" s="3030">
        <f t="shared" si="2"/>
        <v>2.643171806167401</v>
      </c>
      <c r="I65" s="1761"/>
      <c r="J65" s="1761"/>
      <c r="K65" s="1761"/>
    </row>
    <row r="66" spans="1:11" ht="9" customHeight="1">
      <c r="A66" s="1757" t="s">
        <v>827</v>
      </c>
      <c r="B66" s="1758">
        <v>207</v>
      </c>
      <c r="C66" s="1758">
        <v>21</v>
      </c>
      <c r="D66" s="1758">
        <v>6</v>
      </c>
      <c r="E66" s="1760">
        <f t="shared" si="3"/>
        <v>9.8571428571428577</v>
      </c>
      <c r="F66" s="1760">
        <f>(C66/B12)*100</f>
        <v>0.10222460205422772</v>
      </c>
      <c r="G66" s="1760">
        <f>(C66/B39)*100</f>
        <v>0.26501766784452296</v>
      </c>
      <c r="H66" s="3030">
        <f t="shared" si="2"/>
        <v>10.144927536231885</v>
      </c>
      <c r="I66" s="1761"/>
      <c r="J66" s="1761"/>
      <c r="K66" s="1761"/>
    </row>
    <row r="67" spans="1:11" ht="9" customHeight="1">
      <c r="A67" s="1757" t="s">
        <v>828</v>
      </c>
      <c r="B67" s="1758">
        <v>1748</v>
      </c>
      <c r="C67" s="1758">
        <v>11</v>
      </c>
      <c r="D67" s="1758">
        <v>3</v>
      </c>
      <c r="E67" s="1760">
        <f t="shared" si="3"/>
        <v>158.90909090909091</v>
      </c>
      <c r="F67" s="1760">
        <f>(C67/B12)*100</f>
        <v>5.3546220123643094E-2</v>
      </c>
      <c r="G67" s="1760">
        <f>(C67/B39)*100</f>
        <v>0.13881877839475013</v>
      </c>
      <c r="H67" s="3030">
        <f t="shared" si="2"/>
        <v>0.62929061784897022</v>
      </c>
      <c r="I67" s="1761"/>
      <c r="J67" s="1761"/>
      <c r="K67" s="1761"/>
    </row>
    <row r="68" spans="1:11" ht="9" customHeight="1">
      <c r="A68" s="1757" t="s">
        <v>829</v>
      </c>
      <c r="B68" s="1758">
        <v>766</v>
      </c>
      <c r="C68" s="1758">
        <v>13</v>
      </c>
      <c r="D68" s="1758">
        <v>2</v>
      </c>
      <c r="E68" s="1760">
        <f t="shared" si="3"/>
        <v>58.92307692307692</v>
      </c>
      <c r="F68" s="1760">
        <f>(C68/B12)*100</f>
        <v>6.3281896509760016E-2</v>
      </c>
      <c r="G68" s="1760">
        <f>(C68/B39)*100</f>
        <v>0.1640585562847047</v>
      </c>
      <c r="H68" s="3030">
        <f t="shared" si="2"/>
        <v>1.6971279373368149</v>
      </c>
      <c r="I68" s="1761"/>
      <c r="J68" s="1761"/>
      <c r="K68" s="1761"/>
    </row>
    <row r="69" spans="1:11" ht="9" customHeight="1">
      <c r="A69" s="1757" t="s">
        <v>830</v>
      </c>
      <c r="B69" s="1758">
        <v>63</v>
      </c>
      <c r="C69" s="1758">
        <v>10</v>
      </c>
      <c r="D69" s="1758">
        <v>1</v>
      </c>
      <c r="E69" s="1760">
        <f t="shared" si="3"/>
        <v>6.3</v>
      </c>
      <c r="F69" s="1760">
        <f>(C69/B13)*100</f>
        <v>4.1322314049586781</v>
      </c>
      <c r="G69" s="1760">
        <f>(C69/B39)*100</f>
        <v>0.12619888944977284</v>
      </c>
      <c r="H69" s="3030">
        <f t="shared" si="2"/>
        <v>15.873015873015872</v>
      </c>
      <c r="I69" s="1761"/>
      <c r="J69" s="1761"/>
      <c r="K69" s="1761"/>
    </row>
    <row r="70" spans="1:11" ht="9" customHeight="1">
      <c r="A70" s="1757" t="s">
        <v>808</v>
      </c>
      <c r="B70" s="1758">
        <v>115</v>
      </c>
      <c r="C70" s="1756"/>
      <c r="D70" s="1756"/>
      <c r="E70" s="1760"/>
      <c r="F70" s="1760"/>
      <c r="G70" s="1760"/>
      <c r="H70" s="3028"/>
      <c r="I70" s="1761"/>
      <c r="J70" s="1761"/>
      <c r="K70" s="1761"/>
    </row>
    <row r="71" spans="1:11" ht="9" customHeight="1">
      <c r="A71" s="1757" t="s">
        <v>831</v>
      </c>
      <c r="B71" s="1758">
        <v>129</v>
      </c>
      <c r="C71" s="1756"/>
      <c r="D71" s="1756"/>
      <c r="E71" s="1760"/>
      <c r="F71" s="1760"/>
      <c r="G71" s="1760"/>
      <c r="H71" s="3033"/>
      <c r="I71" s="1761"/>
      <c r="J71" s="1761"/>
      <c r="K71" s="1761"/>
    </row>
    <row r="72" spans="1:11" ht="12" customHeight="1">
      <c r="F72" s="1766"/>
      <c r="G72" s="1766"/>
      <c r="H72" s="1767" t="s">
        <v>366</v>
      </c>
    </row>
    <row r="73" spans="1:11">
      <c r="F73" s="1766"/>
      <c r="G73" s="1766"/>
    </row>
    <row r="74" spans="1:11">
      <c r="F74" s="1766"/>
      <c r="G74" s="1766"/>
    </row>
    <row r="75" spans="1:11">
      <c r="F75" s="1766"/>
      <c r="G75" s="1766"/>
    </row>
    <row r="76" spans="1:11">
      <c r="F76" s="1766"/>
      <c r="G76" s="1766"/>
    </row>
    <row r="77" spans="1:11">
      <c r="F77" s="1766"/>
      <c r="G77" s="1766"/>
    </row>
    <row r="78" spans="1:11">
      <c r="F78" s="1766"/>
      <c r="G78" s="1766"/>
    </row>
    <row r="79" spans="1:11">
      <c r="F79" s="1766"/>
      <c r="G79" s="1766"/>
    </row>
    <row r="80" spans="1:11">
      <c r="F80" s="1766"/>
    </row>
  </sheetData>
  <sheetProtection password="CA55" sheet="1" objects="1" scenarios="1"/>
  <phoneticPr fontId="9" type="noConversion"/>
  <pageMargins left="0.8" right="0.75" top="1.1000000000000001" bottom="0.9" header="0" footer="0"/>
  <pageSetup scale="95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AA74"/>
  <sheetViews>
    <sheetView showGridLines="0" workbookViewId="0">
      <selection sqref="A1:IV65536"/>
    </sheetView>
  </sheetViews>
  <sheetFormatPr baseColWidth="10" defaultColWidth="10" defaultRowHeight="9"/>
  <cols>
    <col min="1" max="1" width="27.59765625" style="1770" customWidth="1"/>
    <col min="2" max="2" width="9.19921875" style="1770" customWidth="1"/>
    <col min="3" max="3" width="14.3984375" style="1770" customWidth="1"/>
    <col min="4" max="5" width="11" style="1770" customWidth="1"/>
    <col min="6" max="6" width="9.796875" style="1770" customWidth="1"/>
    <col min="7" max="7" width="12.19921875" style="1770" customWidth="1"/>
    <col min="8" max="8" width="13.3984375" style="1770" customWidth="1"/>
    <col min="9" max="9" width="8.3984375" style="1770" customWidth="1"/>
    <col min="10" max="10" width="6.59765625" style="1770" customWidth="1"/>
    <col min="11" max="11" width="10.59765625" style="1770" customWidth="1"/>
    <col min="12" max="16384" width="10" style="1770"/>
  </cols>
  <sheetData>
    <row r="1" spans="1:27">
      <c r="A1" s="1768" t="s">
        <v>298</v>
      </c>
      <c r="B1" s="1769"/>
      <c r="C1" s="1769"/>
      <c r="D1" s="1769"/>
      <c r="E1" s="1769"/>
      <c r="F1" s="1769"/>
      <c r="G1" s="1769"/>
      <c r="H1" s="1769"/>
      <c r="I1" s="1769"/>
      <c r="J1" s="1769"/>
      <c r="K1" s="1769"/>
      <c r="U1" s="1771" t="s">
        <v>298</v>
      </c>
    </row>
    <row r="2" spans="1:27" ht="9.9499999999999993" customHeight="1">
      <c r="A2" s="1768" t="s">
        <v>832</v>
      </c>
      <c r="B2" s="1772"/>
      <c r="C2" s="1772"/>
      <c r="D2" s="1772"/>
      <c r="E2" s="1772"/>
      <c r="F2" s="1772"/>
      <c r="G2" s="1772"/>
      <c r="H2" s="1772"/>
      <c r="I2" s="1772"/>
      <c r="J2" s="1772"/>
      <c r="K2" s="1772"/>
      <c r="L2" s="1773"/>
      <c r="M2" s="1773"/>
      <c r="N2" s="1773"/>
      <c r="O2" s="1774"/>
      <c r="P2" s="1774"/>
      <c r="U2" s="1771" t="s">
        <v>833</v>
      </c>
    </row>
    <row r="3" spans="1:27" ht="9.9499999999999993" customHeight="1">
      <c r="A3" s="1768" t="s">
        <v>834</v>
      </c>
      <c r="B3" s="1772"/>
      <c r="C3" s="1772"/>
      <c r="D3" s="1772"/>
      <c r="E3" s="1772"/>
      <c r="F3" s="1772"/>
      <c r="G3" s="1772"/>
      <c r="H3" s="1772"/>
      <c r="I3" s="1772"/>
      <c r="J3" s="1772"/>
      <c r="K3" s="1772"/>
      <c r="L3" s="1773"/>
      <c r="M3" s="1773"/>
      <c r="N3" s="1773"/>
      <c r="O3" s="1774"/>
      <c r="P3" s="1774"/>
      <c r="U3" s="1771" t="s">
        <v>835</v>
      </c>
    </row>
    <row r="4" spans="1:27" ht="9.9499999999999993" customHeight="1">
      <c r="A4" s="1768" t="s">
        <v>223</v>
      </c>
      <c r="B4" s="1772"/>
      <c r="C4" s="1772"/>
      <c r="D4" s="1772"/>
      <c r="E4" s="1772"/>
      <c r="F4" s="1772"/>
      <c r="G4" s="1772"/>
      <c r="H4" s="1772"/>
      <c r="I4" s="1772"/>
      <c r="J4" s="1772"/>
      <c r="K4" s="1772"/>
      <c r="L4" s="1773"/>
      <c r="M4" s="1773"/>
      <c r="N4" s="1773"/>
      <c r="O4" s="1774"/>
      <c r="P4" s="1774"/>
    </row>
    <row r="5" spans="1:27" ht="5.0999999999999996" customHeight="1">
      <c r="A5" s="1772"/>
      <c r="B5" s="1772"/>
      <c r="C5" s="1772"/>
      <c r="D5" s="1772"/>
      <c r="E5" s="1772"/>
      <c r="F5" s="1772"/>
      <c r="G5" s="1772"/>
      <c r="H5" s="1772"/>
      <c r="I5" s="1772"/>
      <c r="J5" s="1772"/>
      <c r="K5" s="1772"/>
      <c r="L5" s="1773"/>
      <c r="M5" s="1773"/>
      <c r="N5" s="1773"/>
      <c r="O5" s="1774"/>
      <c r="P5" s="1774"/>
      <c r="U5" s="1771" t="s">
        <v>224</v>
      </c>
    </row>
    <row r="6" spans="1:27">
      <c r="A6" s="1775"/>
      <c r="B6" s="1776" t="s">
        <v>836</v>
      </c>
      <c r="C6" s="1777"/>
      <c r="D6" s="1778"/>
      <c r="E6" s="1776" t="s">
        <v>837</v>
      </c>
      <c r="F6" s="1777"/>
      <c r="G6" s="1778"/>
      <c r="H6" s="1779" t="s">
        <v>838</v>
      </c>
      <c r="I6" s="1776" t="s">
        <v>839</v>
      </c>
      <c r="J6" s="1777"/>
      <c r="K6" s="1778"/>
    </row>
    <row r="7" spans="1:27">
      <c r="A7" s="1780" t="s">
        <v>840</v>
      </c>
      <c r="B7" s="1781" t="s">
        <v>841</v>
      </c>
      <c r="C7" s="1781" t="s">
        <v>842</v>
      </c>
      <c r="D7" s="1779" t="s">
        <v>843</v>
      </c>
      <c r="E7" s="1781" t="s">
        <v>798</v>
      </c>
      <c r="F7" s="1781" t="s">
        <v>797</v>
      </c>
      <c r="G7" s="1781" t="s">
        <v>844</v>
      </c>
      <c r="H7" s="1781" t="s">
        <v>845</v>
      </c>
      <c r="I7" s="1781" t="s">
        <v>846</v>
      </c>
      <c r="J7" s="1781" t="s">
        <v>303</v>
      </c>
      <c r="K7" s="1779" t="s">
        <v>847</v>
      </c>
      <c r="W7" s="1771" t="s">
        <v>848</v>
      </c>
      <c r="Z7" s="1771" t="s">
        <v>849</v>
      </c>
    </row>
    <row r="8" spans="1:27">
      <c r="A8" s="1782"/>
      <c r="B8" s="1783" t="s">
        <v>498</v>
      </c>
      <c r="C8" s="1783" t="s">
        <v>850</v>
      </c>
      <c r="D8" s="1783" t="s">
        <v>695</v>
      </c>
      <c r="E8" s="1783" t="s">
        <v>851</v>
      </c>
      <c r="F8" s="1783" t="s">
        <v>502</v>
      </c>
      <c r="G8" s="1783" t="s">
        <v>501</v>
      </c>
      <c r="H8" s="1783" t="s">
        <v>852</v>
      </c>
      <c r="I8" s="1783" t="s">
        <v>853</v>
      </c>
      <c r="J8" s="1784" t="s">
        <v>854</v>
      </c>
      <c r="K8" s="1784" t="s">
        <v>855</v>
      </c>
      <c r="U8" s="1771" t="s">
        <v>302</v>
      </c>
      <c r="W8" s="1771" t="s">
        <v>856</v>
      </c>
      <c r="X8" s="1771" t="s">
        <v>857</v>
      </c>
      <c r="Y8" s="1771" t="s">
        <v>858</v>
      </c>
      <c r="Z8" s="1771" t="s">
        <v>859</v>
      </c>
      <c r="AA8" s="1771" t="s">
        <v>858</v>
      </c>
    </row>
    <row r="9" spans="1:27" ht="3" customHeight="1">
      <c r="A9" s="1785"/>
      <c r="B9" s="1786"/>
      <c r="C9" s="1786"/>
      <c r="D9" s="1786"/>
      <c r="E9" s="1786"/>
      <c r="F9" s="1786"/>
      <c r="G9" s="1786"/>
      <c r="H9" s="1786"/>
      <c r="I9" s="1786"/>
      <c r="J9" s="1786"/>
      <c r="K9" s="1786"/>
      <c r="W9" s="1771" t="s">
        <v>860</v>
      </c>
      <c r="X9" s="1771" t="s">
        <v>861</v>
      </c>
      <c r="Y9" s="1787" t="s">
        <v>862</v>
      </c>
      <c r="Z9" s="1787" t="s">
        <v>863</v>
      </c>
      <c r="AA9" s="1787" t="s">
        <v>864</v>
      </c>
    </row>
    <row r="10" spans="1:27" ht="11.1" customHeight="1">
      <c r="A10" s="1788" t="s">
        <v>306</v>
      </c>
      <c r="B10" s="1789">
        <f>B11+B34+B49+B66</f>
        <v>20543</v>
      </c>
      <c r="C10" s="1789">
        <f>C11+C34+C49+C66</f>
        <v>71180</v>
      </c>
      <c r="D10" s="1790">
        <f>(C10/$C$10)*100</f>
        <v>100</v>
      </c>
      <c r="E10" s="1790">
        <f>(C10/$B$10)</f>
        <v>3.4649272258190136</v>
      </c>
      <c r="F10" s="1790">
        <f>(C10/$B$34)</f>
        <v>8.9828369510348303</v>
      </c>
      <c r="G10" s="1790">
        <f>(C10/B10)</f>
        <v>3.4649272258190136</v>
      </c>
      <c r="H10" s="1789">
        <f>SUM(H34+H49)</f>
        <v>1144</v>
      </c>
      <c r="I10" s="1789">
        <f>SUM(I34+I49+I66)</f>
        <v>148163</v>
      </c>
      <c r="J10" s="1789">
        <f>SUM(J34+J49+J66)</f>
        <v>10169</v>
      </c>
      <c r="K10" s="1789">
        <f>K34+K49+K66</f>
        <v>120908</v>
      </c>
    </row>
    <row r="11" spans="1:27" ht="12" customHeight="1">
      <c r="A11" s="1788" t="s">
        <v>865</v>
      </c>
      <c r="B11" s="1789">
        <f>SUM(B12+B15+B25)</f>
        <v>242</v>
      </c>
      <c r="C11" s="1791"/>
      <c r="D11" s="1791"/>
      <c r="E11" s="1791"/>
      <c r="F11" s="1791"/>
      <c r="G11" s="1791"/>
      <c r="H11" s="1791"/>
      <c r="I11" s="1791"/>
      <c r="J11" s="1791"/>
      <c r="K11" s="1791"/>
    </row>
    <row r="12" spans="1:27" ht="12" customHeight="1">
      <c r="A12" s="1788" t="s">
        <v>308</v>
      </c>
      <c r="B12" s="1789">
        <f>SUM(B13:B14)</f>
        <v>17</v>
      </c>
      <c r="C12" s="1791"/>
      <c r="D12" s="1791"/>
      <c r="E12" s="1791"/>
      <c r="F12" s="1791"/>
      <c r="G12" s="1791"/>
      <c r="H12" s="1791"/>
      <c r="I12" s="1791"/>
      <c r="J12" s="1791"/>
      <c r="K12" s="1791"/>
    </row>
    <row r="13" spans="1:27" ht="9" customHeight="1">
      <c r="A13" s="1792" t="s">
        <v>866</v>
      </c>
      <c r="B13" s="1793">
        <v>10</v>
      </c>
      <c r="C13" s="1794"/>
      <c r="D13" s="1794"/>
      <c r="E13" s="1794"/>
      <c r="F13" s="1794"/>
      <c r="G13" s="1794"/>
      <c r="H13" s="1794"/>
      <c r="I13" s="1794"/>
      <c r="J13" s="1794"/>
      <c r="K13" s="1794"/>
    </row>
    <row r="14" spans="1:27" ht="9" customHeight="1">
      <c r="A14" s="1792" t="s">
        <v>867</v>
      </c>
      <c r="B14" s="1793">
        <v>7</v>
      </c>
      <c r="C14" s="1794"/>
      <c r="D14" s="1794"/>
      <c r="E14" s="1794"/>
      <c r="F14" s="1794"/>
      <c r="G14" s="1794"/>
      <c r="H14" s="1794"/>
      <c r="I14" s="1794"/>
      <c r="J14" s="1794"/>
      <c r="K14" s="1794"/>
    </row>
    <row r="15" spans="1:27" ht="12" customHeight="1">
      <c r="A15" s="1788" t="s">
        <v>868</v>
      </c>
      <c r="B15" s="1789">
        <f>SUM(B16:B24)</f>
        <v>151</v>
      </c>
      <c r="C15" s="1791"/>
      <c r="D15" s="1791"/>
      <c r="E15" s="1791"/>
      <c r="F15" s="1791"/>
      <c r="G15" s="1791"/>
      <c r="H15" s="1791"/>
      <c r="I15" s="1791"/>
      <c r="J15" s="1791"/>
      <c r="K15" s="1791"/>
      <c r="L15" s="1769"/>
      <c r="M15" s="1769"/>
    </row>
    <row r="16" spans="1:27" ht="9" customHeight="1">
      <c r="A16" s="1792" t="s">
        <v>866</v>
      </c>
      <c r="B16" s="1793">
        <v>2</v>
      </c>
      <c r="C16" s="1794"/>
      <c r="D16" s="1794"/>
      <c r="E16" s="1794"/>
      <c r="F16" s="1794"/>
      <c r="G16" s="1794"/>
      <c r="H16" s="1794"/>
      <c r="I16" s="1794"/>
      <c r="J16" s="1794"/>
      <c r="K16" s="1794"/>
    </row>
    <row r="17" spans="1:11" ht="9" customHeight="1">
      <c r="A17" s="1792" t="s">
        <v>869</v>
      </c>
      <c r="B17" s="1793">
        <v>32</v>
      </c>
      <c r="C17" s="1794"/>
      <c r="D17" s="1794"/>
      <c r="E17" s="1794"/>
      <c r="F17" s="1794"/>
      <c r="G17" s="1794"/>
      <c r="H17" s="1794"/>
      <c r="I17" s="1794"/>
      <c r="J17" s="1794"/>
      <c r="K17" s="1794"/>
    </row>
    <row r="18" spans="1:11" ht="9" customHeight="1">
      <c r="A18" s="1792" t="s">
        <v>870</v>
      </c>
      <c r="B18" s="1793">
        <v>4</v>
      </c>
      <c r="C18" s="1794"/>
      <c r="D18" s="1794"/>
      <c r="E18" s="1794"/>
      <c r="F18" s="1794"/>
      <c r="G18" s="1794"/>
      <c r="H18" s="1794"/>
      <c r="I18" s="1794"/>
      <c r="J18" s="1794"/>
      <c r="K18" s="1794"/>
    </row>
    <row r="19" spans="1:11" ht="9" customHeight="1">
      <c r="A19" s="1792" t="s">
        <v>871</v>
      </c>
      <c r="B19" s="1793">
        <v>6</v>
      </c>
      <c r="C19" s="1794"/>
      <c r="D19" s="1794"/>
      <c r="E19" s="1794"/>
      <c r="F19" s="1794"/>
      <c r="G19" s="1794"/>
      <c r="H19" s="1794"/>
      <c r="I19" s="1794"/>
      <c r="J19" s="1794"/>
      <c r="K19" s="1794"/>
    </row>
    <row r="20" spans="1:11" ht="9" customHeight="1">
      <c r="A20" s="1792" t="s">
        <v>872</v>
      </c>
      <c r="B20" s="1793">
        <v>44</v>
      </c>
      <c r="C20" s="1794"/>
      <c r="D20" s="1794"/>
      <c r="E20" s="1794"/>
      <c r="F20" s="1794"/>
      <c r="G20" s="1794"/>
      <c r="H20" s="1794"/>
      <c r="I20" s="1794"/>
      <c r="J20" s="1794"/>
      <c r="K20" s="1794"/>
    </row>
    <row r="21" spans="1:11" ht="9" customHeight="1">
      <c r="A21" s="1792" t="s">
        <v>873</v>
      </c>
      <c r="B21" s="1793">
        <v>16</v>
      </c>
      <c r="C21" s="1794"/>
      <c r="D21" s="1794"/>
      <c r="E21" s="1794"/>
      <c r="F21" s="1794"/>
      <c r="G21" s="1794"/>
      <c r="H21" s="1794"/>
      <c r="I21" s="1794"/>
      <c r="J21" s="1794"/>
      <c r="K21" s="1794"/>
    </row>
    <row r="22" spans="1:11" ht="9" customHeight="1">
      <c r="A22" s="1792" t="s">
        <v>874</v>
      </c>
      <c r="B22" s="1793">
        <v>7</v>
      </c>
      <c r="C22" s="1794"/>
      <c r="D22" s="1794"/>
      <c r="E22" s="1794"/>
      <c r="F22" s="1794"/>
      <c r="G22" s="1794"/>
      <c r="H22" s="1794"/>
      <c r="I22" s="1794"/>
      <c r="J22" s="1794"/>
      <c r="K22" s="1794"/>
    </row>
    <row r="23" spans="1:11" ht="9" customHeight="1">
      <c r="A23" s="1792" t="s">
        <v>875</v>
      </c>
      <c r="B23" s="1793">
        <v>24</v>
      </c>
      <c r="C23" s="1794"/>
      <c r="D23" s="1794"/>
      <c r="E23" s="1794"/>
      <c r="F23" s="1794"/>
      <c r="G23" s="1794"/>
      <c r="H23" s="1794"/>
      <c r="I23" s="1794"/>
      <c r="J23" s="1794"/>
      <c r="K23" s="1794"/>
    </row>
    <row r="24" spans="1:11" ht="9" customHeight="1">
      <c r="A24" s="1792" t="s">
        <v>876</v>
      </c>
      <c r="B24" s="1793">
        <v>16</v>
      </c>
      <c r="C24" s="1794"/>
      <c r="D24" s="1794"/>
      <c r="E24" s="1794"/>
      <c r="F24" s="1794"/>
      <c r="G24" s="1794"/>
      <c r="H24" s="1794"/>
      <c r="I24" s="1794"/>
      <c r="J24" s="1794"/>
      <c r="K24" s="1794"/>
    </row>
    <row r="25" spans="1:11" ht="12" customHeight="1">
      <c r="A25" s="1788" t="s">
        <v>319</v>
      </c>
      <c r="B25" s="1789">
        <f>SUM(B26:B33)</f>
        <v>74</v>
      </c>
      <c r="C25" s="1791"/>
      <c r="D25" s="1791"/>
      <c r="E25" s="1791"/>
      <c r="F25" s="1791"/>
      <c r="G25" s="1791"/>
      <c r="H25" s="1791"/>
      <c r="I25" s="1791"/>
      <c r="J25" s="1791"/>
      <c r="K25" s="1791"/>
    </row>
    <row r="26" spans="1:11" ht="9" customHeight="1">
      <c r="A26" s="1792" t="s">
        <v>877</v>
      </c>
      <c r="B26" s="1793">
        <v>7</v>
      </c>
      <c r="C26" s="1794"/>
      <c r="D26" s="1794"/>
      <c r="E26" s="1794"/>
      <c r="F26" s="1794"/>
      <c r="G26" s="1794"/>
      <c r="H26" s="1794"/>
      <c r="I26" s="1794"/>
      <c r="J26" s="1794"/>
      <c r="K26" s="1794"/>
    </row>
    <row r="27" spans="1:11" ht="9" customHeight="1">
      <c r="A27" s="1792" t="s">
        <v>878</v>
      </c>
      <c r="B27" s="1793">
        <v>6</v>
      </c>
      <c r="C27" s="1794"/>
      <c r="D27" s="1794"/>
      <c r="E27" s="1794"/>
      <c r="F27" s="1794"/>
      <c r="G27" s="1794"/>
      <c r="H27" s="1794"/>
      <c r="I27" s="1794"/>
      <c r="J27" s="1794"/>
      <c r="K27" s="1794"/>
    </row>
    <row r="28" spans="1:11" ht="9" customHeight="1">
      <c r="A28" s="1792" t="s">
        <v>879</v>
      </c>
      <c r="B28" s="1793">
        <v>6</v>
      </c>
      <c r="C28" s="1794"/>
      <c r="D28" s="1794"/>
      <c r="E28" s="1794"/>
      <c r="F28" s="1794"/>
      <c r="G28" s="1794"/>
      <c r="H28" s="1794"/>
      <c r="I28" s="1794"/>
      <c r="J28" s="1794"/>
      <c r="K28" s="1794"/>
    </row>
    <row r="29" spans="1:11" ht="9" customHeight="1">
      <c r="A29" s="1792" t="s">
        <v>873</v>
      </c>
      <c r="B29" s="1793">
        <v>31</v>
      </c>
      <c r="C29" s="1794"/>
      <c r="D29" s="1794"/>
      <c r="E29" s="1794"/>
      <c r="F29" s="1794"/>
      <c r="G29" s="1794"/>
      <c r="H29" s="1794"/>
      <c r="I29" s="1794"/>
      <c r="J29" s="1794"/>
      <c r="K29" s="1794"/>
    </row>
    <row r="30" spans="1:11" ht="9" customHeight="1">
      <c r="A30" s="1792" t="s">
        <v>880</v>
      </c>
      <c r="B30" s="1793">
        <v>7</v>
      </c>
      <c r="C30" s="1794"/>
      <c r="D30" s="1794"/>
      <c r="E30" s="1794"/>
      <c r="F30" s="1794"/>
      <c r="G30" s="1794"/>
      <c r="H30" s="1794"/>
      <c r="I30" s="1794"/>
      <c r="J30" s="1794"/>
      <c r="K30" s="1794"/>
    </row>
    <row r="31" spans="1:11" ht="9" customHeight="1">
      <c r="A31" s="1792" t="s">
        <v>881</v>
      </c>
      <c r="B31" s="1793">
        <v>7</v>
      </c>
      <c r="C31" s="1794"/>
      <c r="D31" s="1794"/>
      <c r="E31" s="1794"/>
      <c r="F31" s="1794"/>
      <c r="G31" s="1794"/>
      <c r="H31" s="1794"/>
      <c r="I31" s="1794"/>
      <c r="J31" s="1794"/>
      <c r="K31" s="1794"/>
    </row>
    <row r="32" spans="1:11" ht="9" customHeight="1">
      <c r="A32" s="1792" t="s">
        <v>882</v>
      </c>
      <c r="B32" s="1793">
        <v>6</v>
      </c>
      <c r="C32" s="1794"/>
      <c r="D32" s="1794"/>
      <c r="E32" s="1794"/>
      <c r="F32" s="1794"/>
      <c r="G32" s="1794"/>
      <c r="H32" s="1794"/>
      <c r="I32" s="1794"/>
      <c r="J32" s="1794"/>
      <c r="K32" s="1794"/>
    </row>
    <row r="33" spans="1:27" ht="9" customHeight="1">
      <c r="A33" s="1792" t="s">
        <v>883</v>
      </c>
      <c r="B33" s="1793">
        <v>4</v>
      </c>
      <c r="C33" s="1794"/>
      <c r="D33" s="1794"/>
      <c r="E33" s="1794"/>
      <c r="F33" s="1794"/>
      <c r="G33" s="1794"/>
      <c r="H33" s="1794"/>
      <c r="I33" s="1794"/>
      <c r="J33" s="1794"/>
      <c r="K33" s="1794"/>
    </row>
    <row r="34" spans="1:27" ht="12" customHeight="1">
      <c r="A34" s="1788" t="s">
        <v>884</v>
      </c>
      <c r="B34" s="1789">
        <f>SUM(B35:B48)</f>
        <v>7924</v>
      </c>
      <c r="C34" s="1789">
        <f>SUM(C35:C48)</f>
        <v>41414</v>
      </c>
      <c r="D34" s="1790">
        <f t="shared" ref="D34:D40" si="0">(C34/$C$10)*100</f>
        <v>58.182073616184326</v>
      </c>
      <c r="E34" s="1790">
        <f>(C34/$B$10)</f>
        <v>2.0159665092732317</v>
      </c>
      <c r="F34" s="1790">
        <f t="shared" ref="F34:F40" si="1">(C34/$B$34)</f>
        <v>5.2264008076728921</v>
      </c>
      <c r="G34" s="1790">
        <f t="shared" ref="G34:G40" si="2">(C34/B34)</f>
        <v>5.2264008076728921</v>
      </c>
      <c r="H34" s="1789">
        <f>SUM(H35:H48)</f>
        <v>652</v>
      </c>
      <c r="I34" s="1789">
        <f>SUM(I35:I48)</f>
        <v>105094</v>
      </c>
      <c r="J34" s="1789">
        <f>SUM(J35:J48)</f>
        <v>6530</v>
      </c>
      <c r="K34" s="1789">
        <f>SUM(K35:K48)</f>
        <v>65642</v>
      </c>
    </row>
    <row r="35" spans="1:27" ht="9" customHeight="1">
      <c r="A35" s="1792" t="s">
        <v>885</v>
      </c>
      <c r="B35" s="1793">
        <v>170</v>
      </c>
      <c r="C35" s="1795">
        <v>4800</v>
      </c>
      <c r="D35" s="1796">
        <f t="shared" si="0"/>
        <v>6.7434672660859798</v>
      </c>
      <c r="E35" s="1796">
        <f>(C35/B10)</f>
        <v>0.23365623326680621</v>
      </c>
      <c r="F35" s="1796">
        <f t="shared" si="1"/>
        <v>0.60575466935890965</v>
      </c>
      <c r="G35" s="1796">
        <f t="shared" si="2"/>
        <v>28.235294117647058</v>
      </c>
      <c r="H35" s="1795">
        <v>50</v>
      </c>
      <c r="I35" s="1795">
        <v>784</v>
      </c>
      <c r="J35" s="1795">
        <v>1000</v>
      </c>
      <c r="K35" s="1795">
        <v>800</v>
      </c>
    </row>
    <row r="36" spans="1:27" ht="9" customHeight="1">
      <c r="A36" s="1792" t="s">
        <v>886</v>
      </c>
      <c r="B36" s="1793">
        <v>216</v>
      </c>
      <c r="C36" s="1793">
        <v>1894</v>
      </c>
      <c r="D36" s="1796">
        <f t="shared" si="0"/>
        <v>2.6608597920764261</v>
      </c>
      <c r="E36" s="1796">
        <f>(C36/B11)</f>
        <v>7.8264462809917354</v>
      </c>
      <c r="F36" s="1796">
        <f t="shared" si="1"/>
        <v>0.23902069661786976</v>
      </c>
      <c r="G36" s="1796">
        <f t="shared" si="2"/>
        <v>8.768518518518519</v>
      </c>
      <c r="H36" s="1793">
        <v>50</v>
      </c>
      <c r="I36" s="1793">
        <v>455</v>
      </c>
      <c r="J36" s="1793">
        <v>850</v>
      </c>
      <c r="K36" s="1793">
        <v>291</v>
      </c>
      <c r="U36" s="1771" t="s">
        <v>887</v>
      </c>
      <c r="W36" s="1797" t="s">
        <v>380</v>
      </c>
    </row>
    <row r="37" spans="1:27" ht="9" customHeight="1">
      <c r="A37" s="1792" t="s">
        <v>888</v>
      </c>
      <c r="B37" s="1793">
        <v>739</v>
      </c>
      <c r="C37" s="1795">
        <v>2740</v>
      </c>
      <c r="D37" s="1796">
        <f t="shared" si="0"/>
        <v>3.8493958977240799</v>
      </c>
      <c r="E37" s="1796">
        <f>(C37/B10)</f>
        <v>0.13337876648980188</v>
      </c>
      <c r="F37" s="1796">
        <f t="shared" si="1"/>
        <v>0.34578495709237761</v>
      </c>
      <c r="G37" s="1796">
        <f t="shared" si="2"/>
        <v>3.7077131258457374</v>
      </c>
      <c r="H37" s="1795">
        <v>56</v>
      </c>
      <c r="I37" s="1795">
        <v>16000</v>
      </c>
      <c r="J37" s="1795">
        <v>150</v>
      </c>
      <c r="K37" s="1795">
        <v>5200</v>
      </c>
    </row>
    <row r="38" spans="1:27" ht="9" customHeight="1">
      <c r="A38" s="1792" t="s">
        <v>889</v>
      </c>
      <c r="B38" s="1793">
        <v>2271</v>
      </c>
      <c r="C38" s="1795">
        <v>1536</v>
      </c>
      <c r="D38" s="1796">
        <f t="shared" si="0"/>
        <v>2.1579095251475131</v>
      </c>
      <c r="E38" s="1796">
        <f>(C38/B11)</f>
        <v>6.3471074380165291</v>
      </c>
      <c r="F38" s="1796">
        <f t="shared" si="1"/>
        <v>0.19384149419485108</v>
      </c>
      <c r="G38" s="1796">
        <f t="shared" si="2"/>
        <v>0.67635402906208719</v>
      </c>
      <c r="H38" s="1795">
        <v>56</v>
      </c>
      <c r="I38" s="1795">
        <v>4935</v>
      </c>
      <c r="J38" s="1795"/>
      <c r="K38" s="1795">
        <v>4951</v>
      </c>
    </row>
    <row r="39" spans="1:27" ht="9" customHeight="1">
      <c r="A39" s="1792" t="s">
        <v>1427</v>
      </c>
      <c r="B39" s="1793">
        <v>1444</v>
      </c>
      <c r="C39" s="1795">
        <v>2079</v>
      </c>
      <c r="D39" s="1796">
        <f t="shared" si="0"/>
        <v>2.9207642596234895</v>
      </c>
      <c r="E39" s="1796">
        <f>(C39/$B$10)</f>
        <v>0.10120235603368544</v>
      </c>
      <c r="F39" s="1796">
        <f t="shared" si="1"/>
        <v>0.26236749116607772</v>
      </c>
      <c r="G39" s="1796">
        <f t="shared" si="2"/>
        <v>1.4397506925207757</v>
      </c>
      <c r="H39" s="1795">
        <v>55</v>
      </c>
      <c r="I39" s="1795">
        <v>1300</v>
      </c>
      <c r="J39" s="1795">
        <v>150</v>
      </c>
      <c r="K39" s="1795"/>
      <c r="U39" s="1771" t="s">
        <v>884</v>
      </c>
      <c r="W39" s="1798" t="e">
        <f>(B34/#VALUE!)*100</f>
        <v>#VALUE!</v>
      </c>
      <c r="X39" s="1798">
        <f>(B34/$B$34)*100</f>
        <v>100</v>
      </c>
      <c r="Y39" s="1799">
        <f>(B34/$B$49)</f>
        <v>0.65309486524355065</v>
      </c>
      <c r="Z39" s="1800">
        <f>(B49/$B$34)</f>
        <v>1.5311711256940939</v>
      </c>
      <c r="AA39" s="1801" t="e">
        <f>(B34/#VALUE!)</f>
        <v>#VALUE!</v>
      </c>
    </row>
    <row r="40" spans="1:27" ht="9" customHeight="1">
      <c r="A40" s="1792" t="s">
        <v>890</v>
      </c>
      <c r="B40" s="1793">
        <v>743</v>
      </c>
      <c r="C40" s="1795">
        <v>4967</v>
      </c>
      <c r="D40" s="1796">
        <f t="shared" si="0"/>
        <v>6.9780837313852206</v>
      </c>
      <c r="E40" s="1796">
        <f>(C40/$B$10)</f>
        <v>0.24178552304921386</v>
      </c>
      <c r="F40" s="1796">
        <f t="shared" si="1"/>
        <v>0.62682988389702166</v>
      </c>
      <c r="G40" s="1796">
        <f t="shared" si="2"/>
        <v>6.6850605652759088</v>
      </c>
      <c r="H40" s="1795">
        <v>45</v>
      </c>
      <c r="I40" s="1793">
        <v>3292</v>
      </c>
      <c r="J40" s="1795"/>
      <c r="K40" s="1795">
        <v>1427</v>
      </c>
    </row>
    <row r="41" spans="1:27" ht="9" customHeight="1">
      <c r="A41" s="1792" t="s">
        <v>891</v>
      </c>
      <c r="B41" s="1793">
        <v>341</v>
      </c>
      <c r="C41" s="1795"/>
      <c r="D41" s="1796"/>
      <c r="E41" s="1796"/>
      <c r="F41" s="1796"/>
      <c r="G41" s="1796"/>
      <c r="H41" s="1795"/>
      <c r="I41" s="1795"/>
      <c r="J41" s="1795"/>
      <c r="K41" s="1795"/>
      <c r="U41" s="1771" t="s">
        <v>1423</v>
      </c>
      <c r="W41" s="1798" t="e">
        <f>(B35/#VALUE!)*100</f>
        <v>#VALUE!</v>
      </c>
      <c r="X41" s="1798">
        <f>(B35/$B$34)*100</f>
        <v>2.1453811206461384</v>
      </c>
      <c r="Y41" s="1799">
        <f>(B35/$B$49)</f>
        <v>1.4011373938844473E-2</v>
      </c>
      <c r="Z41" s="1800">
        <f>(B50/$B$34)</f>
        <v>0.42276627965673902</v>
      </c>
      <c r="AA41" s="1801" t="e">
        <f>(B35/#VALUE!)</f>
        <v>#VALUE!</v>
      </c>
    </row>
    <row r="42" spans="1:27" ht="9" customHeight="1">
      <c r="A42" s="1792" t="s">
        <v>892</v>
      </c>
      <c r="B42" s="1793">
        <v>106</v>
      </c>
      <c r="C42" s="1795">
        <v>3771</v>
      </c>
      <c r="D42" s="1796">
        <f>(C42/$C$10)*100</f>
        <v>5.2978364709187975</v>
      </c>
      <c r="E42" s="1796">
        <f>(C42/$B$10)</f>
        <v>0.18356617826023464</v>
      </c>
      <c r="F42" s="1796">
        <f>(C42/$B$34)</f>
        <v>0.47589601211509341</v>
      </c>
      <c r="G42" s="1796">
        <f>(C42/B42)</f>
        <v>35.575471698113205</v>
      </c>
      <c r="H42" s="1795">
        <v>40</v>
      </c>
      <c r="I42" s="1795">
        <v>840</v>
      </c>
      <c r="J42" s="1795"/>
      <c r="K42" s="1795">
        <v>105</v>
      </c>
      <c r="U42" s="1771" t="s">
        <v>893</v>
      </c>
      <c r="W42" s="1798" t="e">
        <f>(B37/#VALUE!)*100</f>
        <v>#VALUE!</v>
      </c>
      <c r="X42" s="1798">
        <f>(B37/$B$34)*100</f>
        <v>9.3260979303382125</v>
      </c>
      <c r="Y42" s="1799">
        <f>(B37/$B$49)</f>
        <v>6.0908266710623916E-2</v>
      </c>
      <c r="Z42" s="1800">
        <f>(B52/$B$34)</f>
        <v>0.12253912165572943</v>
      </c>
      <c r="AA42" s="1801" t="e">
        <f>(B37/#VALUE!)</f>
        <v>#VALUE!</v>
      </c>
    </row>
    <row r="43" spans="1:27" ht="9" customHeight="1">
      <c r="A43" s="1792" t="s">
        <v>894</v>
      </c>
      <c r="B43" s="1793">
        <v>115</v>
      </c>
      <c r="C43" s="1795"/>
      <c r="D43" s="1796"/>
      <c r="E43" s="1796"/>
      <c r="F43" s="1796"/>
      <c r="G43" s="1796"/>
      <c r="H43" s="1795"/>
      <c r="I43" s="1795"/>
      <c r="J43" s="1795"/>
      <c r="K43" s="1795"/>
      <c r="U43" s="1771" t="s">
        <v>186</v>
      </c>
      <c r="W43" s="1798" t="e">
        <f>(B40/#VALUE!)*100</f>
        <v>#VALUE!</v>
      </c>
      <c r="X43" s="1798">
        <f>(B40/$B$34)*100</f>
        <v>9.3765774861181228</v>
      </c>
      <c r="Y43" s="1799">
        <f>(B40/$B$49)</f>
        <v>6.1237946097420261E-2</v>
      </c>
      <c r="Z43" s="1800">
        <f>(B54/$B$34)</f>
        <v>0.14676930843008582</v>
      </c>
      <c r="AA43" s="1801" t="e">
        <f>(B40/#VALUE!)</f>
        <v>#VALUE!</v>
      </c>
    </row>
    <row r="44" spans="1:27" ht="9" customHeight="1">
      <c r="A44" s="1792" t="s">
        <v>895</v>
      </c>
      <c r="B44" s="1793">
        <v>700</v>
      </c>
      <c r="C44" s="1795">
        <v>2013</v>
      </c>
      <c r="D44" s="1796">
        <f t="shared" ref="D44:D59" si="3">(C44/$C$10)*100</f>
        <v>2.8280415847148075</v>
      </c>
      <c r="E44" s="1796">
        <f t="shared" ref="E44:E59" si="4">(C44/$B$10)</f>
        <v>9.7989582826266852E-2</v>
      </c>
      <c r="F44" s="1796">
        <f t="shared" ref="F44:F59" si="5">(C44/$B$34)</f>
        <v>0.25403836446239275</v>
      </c>
      <c r="G44" s="1796">
        <f>(C44/B44)</f>
        <v>2.8757142857142859</v>
      </c>
      <c r="H44" s="1795">
        <v>50</v>
      </c>
      <c r="I44" s="1795">
        <v>6530</v>
      </c>
      <c r="J44" s="1795">
        <v>2359</v>
      </c>
      <c r="K44" s="1795">
        <v>5315</v>
      </c>
      <c r="W44" s="1798"/>
      <c r="X44" s="1798"/>
      <c r="Y44" s="1799"/>
      <c r="Z44" s="1800"/>
      <c r="AA44" s="1801"/>
    </row>
    <row r="45" spans="1:27" ht="9" customHeight="1">
      <c r="A45" s="1792" t="s">
        <v>896</v>
      </c>
      <c r="B45" s="1793">
        <v>219</v>
      </c>
      <c r="C45" s="1795">
        <v>2262</v>
      </c>
      <c r="D45" s="1796">
        <f t="shared" si="3"/>
        <v>3.1778589491430176</v>
      </c>
      <c r="E45" s="1796">
        <f t="shared" si="4"/>
        <v>0.11011049992698242</v>
      </c>
      <c r="F45" s="1796">
        <f t="shared" si="5"/>
        <v>0.28546188793538618</v>
      </c>
      <c r="G45" s="1796">
        <f>(C45/B45)</f>
        <v>10.328767123287671</v>
      </c>
      <c r="H45" s="1795">
        <v>40</v>
      </c>
      <c r="I45" s="1795">
        <v>2284</v>
      </c>
      <c r="J45" s="1795">
        <v>1141</v>
      </c>
      <c r="K45" s="1795">
        <v>3425</v>
      </c>
      <c r="U45" s="1771" t="s">
        <v>897</v>
      </c>
      <c r="W45" s="1798" t="e">
        <f>(B41/#VALUE!)*100</f>
        <v>#VALUE!</v>
      </c>
      <c r="X45" s="1798">
        <f>(B41/$B$34)*100</f>
        <v>4.3033821302372539</v>
      </c>
      <c r="Y45" s="1799">
        <f>(B41/$B$49)</f>
        <v>2.8105167724388033E-2</v>
      </c>
      <c r="Z45" s="1800">
        <f>(B55/$B$34)</f>
        <v>4.4169611307420496E-2</v>
      </c>
      <c r="AA45" s="1801" t="e">
        <f>(B41/#VALUE!)</f>
        <v>#VALUE!</v>
      </c>
    </row>
    <row r="46" spans="1:27" ht="9" customHeight="1">
      <c r="A46" s="1792" t="s">
        <v>898</v>
      </c>
      <c r="B46" s="1793">
        <v>304</v>
      </c>
      <c r="C46" s="1795">
        <v>1402</v>
      </c>
      <c r="D46" s="1796">
        <f t="shared" si="3"/>
        <v>1.9696543973026133</v>
      </c>
      <c r="E46" s="1796">
        <f t="shared" si="4"/>
        <v>6.8247091466679649E-2</v>
      </c>
      <c r="F46" s="1796">
        <f t="shared" si="5"/>
        <v>0.17693084300858153</v>
      </c>
      <c r="G46" s="1796">
        <f>(C46/B46)</f>
        <v>4.6118421052631575</v>
      </c>
      <c r="H46" s="1795">
        <v>25</v>
      </c>
      <c r="I46" s="1795">
        <v>570</v>
      </c>
      <c r="J46" s="1795">
        <v>80</v>
      </c>
      <c r="K46" s="1795">
        <v>570</v>
      </c>
      <c r="U46" s="1771" t="s">
        <v>899</v>
      </c>
      <c r="W46" s="1798" t="e">
        <f>(#VALUE!/#VALUE!)*100</f>
        <v>#VALUE!</v>
      </c>
      <c r="X46" s="1798" t="e">
        <f>(#VALUE!/$B$34)*100</f>
        <v>#VALUE!</v>
      </c>
      <c r="Y46" s="1799" t="e">
        <f>(#VALUE!/$B$49)</f>
        <v>#VALUE!</v>
      </c>
      <c r="Z46" s="1800">
        <f>(B56/$B$34)</f>
        <v>6.3351842503785963E-2</v>
      </c>
      <c r="AA46" s="1801" t="e">
        <f>(#VALUE!/#VALUE!)</f>
        <v>#VALUE!</v>
      </c>
    </row>
    <row r="47" spans="1:27" ht="9" customHeight="1">
      <c r="A47" s="1792" t="s">
        <v>900</v>
      </c>
      <c r="B47" s="1793">
        <v>556</v>
      </c>
      <c r="C47" s="1795">
        <v>2950</v>
      </c>
      <c r="D47" s="1796">
        <f t="shared" si="3"/>
        <v>4.1444225906153411</v>
      </c>
      <c r="E47" s="1796">
        <f t="shared" si="4"/>
        <v>0.14360122669522465</v>
      </c>
      <c r="F47" s="1796">
        <f t="shared" si="5"/>
        <v>0.37228672387682987</v>
      </c>
      <c r="G47" s="1796">
        <f>(C47/B47)</f>
        <v>5.3057553956834536</v>
      </c>
      <c r="H47" s="1795">
        <v>45</v>
      </c>
      <c r="I47" s="1795">
        <v>4864</v>
      </c>
      <c r="J47" s="1795">
        <v>800</v>
      </c>
      <c r="K47" s="1795">
        <v>1233</v>
      </c>
      <c r="U47" s="1771" t="s">
        <v>901</v>
      </c>
      <c r="W47" s="1798" t="e">
        <f>(B42/#VALUE!)*100</f>
        <v>#VALUE!</v>
      </c>
      <c r="X47" s="1798">
        <f>(B42/$B$34)*100</f>
        <v>1.3377082281675921</v>
      </c>
      <c r="Y47" s="1799">
        <f>(B42/$B$49)</f>
        <v>8.7365037501030245E-3</v>
      </c>
      <c r="Z47" s="1800">
        <f>(B57/$B$34)</f>
        <v>3.9878849066128215E-2</v>
      </c>
      <c r="AA47" s="1801" t="e">
        <f>(B42/#VALUE!)</f>
        <v>#VALUE!</v>
      </c>
    </row>
    <row r="48" spans="1:27" ht="9" customHeight="1">
      <c r="A48" s="1792" t="s">
        <v>902</v>
      </c>
      <c r="B48" s="1794"/>
      <c r="C48" s="1793">
        <v>11000</v>
      </c>
      <c r="D48" s="1796">
        <f t="shared" si="3"/>
        <v>15.453779151447037</v>
      </c>
      <c r="E48" s="1796">
        <f t="shared" si="4"/>
        <v>0.53546220123643085</v>
      </c>
      <c r="F48" s="1796">
        <f t="shared" si="5"/>
        <v>1.3881877839475012</v>
      </c>
      <c r="G48" s="1796"/>
      <c r="H48" s="1793">
        <v>140</v>
      </c>
      <c r="I48" s="1793">
        <v>63240</v>
      </c>
      <c r="J48" s="1794"/>
      <c r="K48" s="1793">
        <v>42325</v>
      </c>
      <c r="U48" s="1771" t="s">
        <v>903</v>
      </c>
      <c r="W48" s="1798" t="e">
        <f>(#VALUE!/#VALUE!)*100</f>
        <v>#VALUE!</v>
      </c>
      <c r="X48" s="1798" t="e">
        <f>(#VALUE!/$B$34)*100</f>
        <v>#VALUE!</v>
      </c>
      <c r="Y48" s="1799" t="e">
        <f>(#VALUE!/$B$49)</f>
        <v>#VALUE!</v>
      </c>
      <c r="Z48" s="1800">
        <f>(B58/$B$34)</f>
        <v>4.0383644623927309E-2</v>
      </c>
      <c r="AA48" s="1801" t="e">
        <f>(#VALUE!/#VALUE!)</f>
        <v>#VALUE!</v>
      </c>
    </row>
    <row r="49" spans="1:27" ht="12" customHeight="1">
      <c r="A49" s="1788" t="s">
        <v>348</v>
      </c>
      <c r="B49" s="1789">
        <f>SUM(B50:B64)</f>
        <v>12133</v>
      </c>
      <c r="C49" s="1789">
        <f>SUM(C50:C64)</f>
        <v>28159</v>
      </c>
      <c r="D49" s="1790">
        <f t="shared" si="3"/>
        <v>39.560269738690643</v>
      </c>
      <c r="E49" s="1790">
        <f t="shared" si="4"/>
        <v>1.3707345567833324</v>
      </c>
      <c r="F49" s="1790">
        <f t="shared" si="5"/>
        <v>3.5536345280161536</v>
      </c>
      <c r="G49" s="1790">
        <f t="shared" ref="G49:G59" si="6">(C49/B49)</f>
        <v>2.3208604631995384</v>
      </c>
      <c r="H49" s="1789">
        <f>SUM(H50:H64)</f>
        <v>492</v>
      </c>
      <c r="I49" s="1789">
        <f>SUM(I50:I64)</f>
        <v>42469</v>
      </c>
      <c r="J49" s="1789">
        <f>SUM(J50:J64)</f>
        <v>3268</v>
      </c>
      <c r="K49" s="1789">
        <f>SUM(K50:K64)</f>
        <v>48895</v>
      </c>
      <c r="U49" s="1771" t="s">
        <v>904</v>
      </c>
      <c r="W49" s="1798" t="e">
        <f>(B45/#VALUE!)*100</f>
        <v>#VALUE!</v>
      </c>
      <c r="X49" s="1798">
        <f>(B45/$B$34)*100</f>
        <v>2.7637556789500253</v>
      </c>
      <c r="Y49" s="1799">
        <f>(B45/$B$49)</f>
        <v>1.8049946427099645E-2</v>
      </c>
      <c r="Z49" s="1800">
        <f>(B60/$B$34)</f>
        <v>5.729429581019687E-2</v>
      </c>
      <c r="AA49" s="1801" t="e">
        <f>(B45/#VALUE!)</f>
        <v>#VALUE!</v>
      </c>
    </row>
    <row r="50" spans="1:27" ht="9" customHeight="1">
      <c r="A50" s="1792" t="s">
        <v>905</v>
      </c>
      <c r="B50" s="1793">
        <v>3350</v>
      </c>
      <c r="C50" s="1795">
        <v>5463</v>
      </c>
      <c r="D50" s="1796">
        <f t="shared" si="3"/>
        <v>7.6749086822141059</v>
      </c>
      <c r="E50" s="1796">
        <f t="shared" si="4"/>
        <v>0.26593000048678384</v>
      </c>
      <c r="F50" s="1796">
        <f t="shared" si="5"/>
        <v>0.689424533064109</v>
      </c>
      <c r="G50" s="1796">
        <f t="shared" si="6"/>
        <v>1.6307462686567165</v>
      </c>
      <c r="H50" s="1795">
        <v>42</v>
      </c>
      <c r="I50" s="1795">
        <v>6416</v>
      </c>
      <c r="J50" s="1795"/>
      <c r="K50" s="1795">
        <v>6416</v>
      </c>
      <c r="U50" s="1771" t="s">
        <v>1435</v>
      </c>
      <c r="W50" s="1798" t="e">
        <f>(B47/#VALUE!)*100</f>
        <v>#VALUE!</v>
      </c>
      <c r="X50" s="1798">
        <f>(B47/$B$34)*100</f>
        <v>7.0166582534073711</v>
      </c>
      <c r="Y50" s="1799">
        <f>(B47/$B$49)</f>
        <v>4.5825434764691336E-2</v>
      </c>
      <c r="Z50" s="1800">
        <f>(B62/$B$34)</f>
        <v>0.22059565875820292</v>
      </c>
      <c r="AA50" s="1801" t="e">
        <f>(B47/#VALUE!)</f>
        <v>#VALUE!</v>
      </c>
    </row>
    <row r="51" spans="1:27" ht="9" customHeight="1">
      <c r="A51" s="1792" t="s">
        <v>906</v>
      </c>
      <c r="B51" s="1793">
        <v>789</v>
      </c>
      <c r="C51" s="1795">
        <v>2076</v>
      </c>
      <c r="D51" s="1796">
        <f t="shared" si="3"/>
        <v>2.9165495925821858</v>
      </c>
      <c r="E51" s="1796">
        <f t="shared" si="4"/>
        <v>0.10105632088789368</v>
      </c>
      <c r="F51" s="1796">
        <f t="shared" si="5"/>
        <v>0.26198889449772844</v>
      </c>
      <c r="G51" s="1796">
        <f t="shared" si="6"/>
        <v>2.6311787072243344</v>
      </c>
      <c r="H51" s="1795">
        <v>30</v>
      </c>
      <c r="I51" s="1795">
        <v>3610</v>
      </c>
      <c r="J51" s="1795"/>
      <c r="K51" s="1795">
        <v>3610</v>
      </c>
    </row>
    <row r="52" spans="1:27" ht="9" customHeight="1">
      <c r="A52" s="1792" t="s">
        <v>907</v>
      </c>
      <c r="B52" s="1793">
        <v>971</v>
      </c>
      <c r="C52" s="1795">
        <v>1829</v>
      </c>
      <c r="D52" s="1796">
        <f t="shared" si="3"/>
        <v>2.5695420061815115</v>
      </c>
      <c r="E52" s="1796">
        <f t="shared" si="4"/>
        <v>8.9032760551039286E-2</v>
      </c>
      <c r="F52" s="1796">
        <f t="shared" si="5"/>
        <v>0.23081776880363453</v>
      </c>
      <c r="G52" s="1796">
        <f t="shared" si="6"/>
        <v>1.8836251287332646</v>
      </c>
      <c r="H52" s="1795">
        <v>22</v>
      </c>
      <c r="I52" s="1795">
        <v>4100</v>
      </c>
      <c r="J52" s="1795">
        <v>850</v>
      </c>
      <c r="K52" s="1795">
        <v>7838</v>
      </c>
      <c r="U52" s="1771" t="s">
        <v>348</v>
      </c>
      <c r="W52" s="1798" t="e">
        <f>(B49/#VALUE!)*100</f>
        <v>#VALUE!</v>
      </c>
      <c r="X52" s="1798">
        <f>(B49/$B$49)*100</f>
        <v>100</v>
      </c>
    </row>
    <row r="53" spans="1:27" ht="9" customHeight="1">
      <c r="A53" s="1792" t="s">
        <v>908</v>
      </c>
      <c r="B53" s="1793">
        <v>841</v>
      </c>
      <c r="C53" s="1795">
        <v>1295</v>
      </c>
      <c r="D53" s="1796">
        <f t="shared" si="3"/>
        <v>1.8193312728294466</v>
      </c>
      <c r="E53" s="1796">
        <f t="shared" si="4"/>
        <v>6.3038504600107098E-2</v>
      </c>
      <c r="F53" s="1796">
        <f t="shared" si="5"/>
        <v>0.16342756183745583</v>
      </c>
      <c r="G53" s="1796">
        <f t="shared" si="6"/>
        <v>1.539833531510107</v>
      </c>
      <c r="H53" s="1795">
        <v>30</v>
      </c>
      <c r="I53" s="1795">
        <v>9520</v>
      </c>
      <c r="J53" s="1795">
        <v>650</v>
      </c>
      <c r="K53" s="1795">
        <v>10370</v>
      </c>
      <c r="X53" s="1797" t="s">
        <v>380</v>
      </c>
    </row>
    <row r="54" spans="1:27" ht="9" customHeight="1">
      <c r="A54" s="1792" t="s">
        <v>909</v>
      </c>
      <c r="B54" s="1793">
        <v>1163</v>
      </c>
      <c r="C54" s="1795">
        <v>1944</v>
      </c>
      <c r="D54" s="1796">
        <f t="shared" si="3"/>
        <v>2.7311042427648218</v>
      </c>
      <c r="E54" s="1796">
        <f t="shared" si="4"/>
        <v>9.4630774473056511E-2</v>
      </c>
      <c r="F54" s="1796">
        <f t="shared" si="5"/>
        <v>0.2453306410903584</v>
      </c>
      <c r="G54" s="1796">
        <f t="shared" si="6"/>
        <v>1.6715391229578676</v>
      </c>
      <c r="H54" s="1795">
        <v>30</v>
      </c>
      <c r="I54" s="1795">
        <v>6000</v>
      </c>
      <c r="J54" s="1795"/>
      <c r="K54" s="1795">
        <v>5500</v>
      </c>
      <c r="U54" s="1771" t="s">
        <v>910</v>
      </c>
      <c r="W54" s="1798" t="e">
        <f t="shared" ref="W54:W64" si="7">(B50/#VALUE!)*100</f>
        <v>#VALUE!</v>
      </c>
      <c r="X54" s="1798">
        <f t="shared" ref="X54:X64" si="8">(B50/$B$49)*100</f>
        <v>27.610648644193521</v>
      </c>
    </row>
    <row r="55" spans="1:27" ht="9" customHeight="1">
      <c r="A55" s="1792" t="s">
        <v>911</v>
      </c>
      <c r="B55" s="1793">
        <v>350</v>
      </c>
      <c r="C55" s="1795">
        <v>2739</v>
      </c>
      <c r="D55" s="1796">
        <f t="shared" si="3"/>
        <v>3.8479910087103115</v>
      </c>
      <c r="E55" s="1796">
        <f t="shared" si="4"/>
        <v>0.13333008810787128</v>
      </c>
      <c r="F55" s="1796">
        <f t="shared" si="5"/>
        <v>0.3456587582029278</v>
      </c>
      <c r="G55" s="1796">
        <f t="shared" si="6"/>
        <v>7.8257142857142856</v>
      </c>
      <c r="H55" s="1795">
        <v>40</v>
      </c>
      <c r="I55" s="1795">
        <v>3500</v>
      </c>
      <c r="J55" s="1795"/>
      <c r="K55" s="1795">
        <v>3500</v>
      </c>
      <c r="U55" s="1771" t="s">
        <v>912</v>
      </c>
      <c r="W55" s="1798" t="e">
        <f t="shared" si="7"/>
        <v>#VALUE!</v>
      </c>
      <c r="X55" s="1798">
        <f t="shared" si="8"/>
        <v>6.5029259045578174</v>
      </c>
    </row>
    <row r="56" spans="1:27" ht="9" customHeight="1">
      <c r="A56" s="1792" t="s">
        <v>913</v>
      </c>
      <c r="B56" s="1793">
        <v>502</v>
      </c>
      <c r="C56" s="1795">
        <v>1802</v>
      </c>
      <c r="D56" s="1796">
        <f t="shared" si="3"/>
        <v>2.5316100028097779</v>
      </c>
      <c r="E56" s="1796">
        <f t="shared" si="4"/>
        <v>8.7718444238913493E-2</v>
      </c>
      <c r="F56" s="1796">
        <f t="shared" si="5"/>
        <v>0.22741039878849065</v>
      </c>
      <c r="G56" s="1796">
        <f t="shared" si="6"/>
        <v>3.5896414342629481</v>
      </c>
      <c r="H56" s="1795">
        <v>40</v>
      </c>
      <c r="I56" s="1795">
        <v>510</v>
      </c>
      <c r="J56" s="1795">
        <v>75</v>
      </c>
      <c r="K56" s="1795">
        <v>502</v>
      </c>
      <c r="U56" s="1771" t="s">
        <v>914</v>
      </c>
      <c r="W56" s="1798" t="e">
        <f t="shared" si="7"/>
        <v>#VALUE!</v>
      </c>
      <c r="X56" s="1798">
        <f t="shared" si="8"/>
        <v>8.0029671144811676</v>
      </c>
    </row>
    <row r="57" spans="1:27" ht="9" customHeight="1">
      <c r="A57" s="1792" t="s">
        <v>915</v>
      </c>
      <c r="B57" s="1793">
        <v>316</v>
      </c>
      <c r="C57" s="1795">
        <v>1927</v>
      </c>
      <c r="D57" s="1796">
        <f t="shared" si="3"/>
        <v>2.7072211295307671</v>
      </c>
      <c r="E57" s="1796">
        <f t="shared" si="4"/>
        <v>9.3803241980236582E-2</v>
      </c>
      <c r="F57" s="1796">
        <f t="shared" si="5"/>
        <v>0.24318525996971227</v>
      </c>
      <c r="G57" s="1796">
        <f t="shared" si="6"/>
        <v>6.0981012658227849</v>
      </c>
      <c r="H57" s="1795">
        <v>26</v>
      </c>
      <c r="I57" s="1795">
        <v>2833</v>
      </c>
      <c r="J57" s="1795">
        <v>435</v>
      </c>
      <c r="K57" s="1795">
        <v>4426</v>
      </c>
      <c r="U57" s="1771" t="s">
        <v>916</v>
      </c>
      <c r="W57" s="1798" t="e">
        <f t="shared" si="7"/>
        <v>#VALUE!</v>
      </c>
      <c r="X57" s="1798">
        <f t="shared" si="8"/>
        <v>6.9315091073930608</v>
      </c>
    </row>
    <row r="58" spans="1:27" ht="9" customHeight="1">
      <c r="A58" s="1792" t="s">
        <v>917</v>
      </c>
      <c r="B58" s="1793">
        <v>320</v>
      </c>
      <c r="C58" s="1795">
        <v>578</v>
      </c>
      <c r="D58" s="1796">
        <f t="shared" si="3"/>
        <v>0.81202584995785332</v>
      </c>
      <c r="E58" s="1796">
        <f t="shared" si="4"/>
        <v>2.8136104755877914E-2</v>
      </c>
      <c r="F58" s="1796">
        <f t="shared" si="5"/>
        <v>7.29429581019687E-2</v>
      </c>
      <c r="G58" s="1796">
        <f t="shared" si="6"/>
        <v>1.8062499999999999</v>
      </c>
      <c r="H58" s="1795">
        <v>40</v>
      </c>
      <c r="I58" s="1795">
        <v>195</v>
      </c>
      <c r="J58" s="1795">
        <v>10</v>
      </c>
      <c r="K58" s="1795">
        <v>205</v>
      </c>
      <c r="U58" s="1771" t="s">
        <v>918</v>
      </c>
      <c r="W58" s="1798" t="e">
        <f t="shared" si="7"/>
        <v>#VALUE!</v>
      </c>
      <c r="X58" s="1798">
        <f t="shared" si="8"/>
        <v>9.5854281711036027</v>
      </c>
    </row>
    <row r="59" spans="1:27" ht="9" customHeight="1">
      <c r="A59" s="1792" t="s">
        <v>919</v>
      </c>
      <c r="B59" s="1793">
        <v>293</v>
      </c>
      <c r="C59" s="1795">
        <v>1900</v>
      </c>
      <c r="D59" s="1796">
        <f t="shared" si="3"/>
        <v>2.6692891261590335</v>
      </c>
      <c r="E59" s="1796">
        <f t="shared" si="4"/>
        <v>9.2488925668110789E-2</v>
      </c>
      <c r="F59" s="1796">
        <f t="shared" si="5"/>
        <v>0.23977788995456839</v>
      </c>
      <c r="G59" s="1796">
        <f t="shared" si="6"/>
        <v>6.4846416382252556</v>
      </c>
      <c r="H59" s="1795">
        <v>40</v>
      </c>
      <c r="I59" s="1795">
        <v>100</v>
      </c>
      <c r="J59" s="1795">
        <v>558</v>
      </c>
      <c r="K59" s="1795">
        <v>284</v>
      </c>
      <c r="U59" s="1771" t="s">
        <v>920</v>
      </c>
      <c r="W59" s="1798" t="e">
        <f t="shared" si="7"/>
        <v>#VALUE!</v>
      </c>
      <c r="X59" s="1798">
        <f t="shared" si="8"/>
        <v>2.88469463446798</v>
      </c>
    </row>
    <row r="60" spans="1:27" ht="9" customHeight="1">
      <c r="A60" s="1792" t="s">
        <v>921</v>
      </c>
      <c r="B60" s="1793">
        <v>454</v>
      </c>
      <c r="C60" s="1795">
        <v>731</v>
      </c>
      <c r="D60" s="1796"/>
      <c r="E60" s="1796"/>
      <c r="F60" s="1796"/>
      <c r="G60" s="1796"/>
      <c r="H60" s="1795">
        <v>11</v>
      </c>
      <c r="I60" s="1795"/>
      <c r="J60" s="1795"/>
      <c r="K60" s="1795">
        <v>775</v>
      </c>
      <c r="U60" s="1771" t="s">
        <v>922</v>
      </c>
      <c r="W60" s="1798" t="e">
        <f t="shared" si="7"/>
        <v>#VALUE!</v>
      </c>
      <c r="X60" s="1798">
        <f t="shared" si="8"/>
        <v>4.1374763042940739</v>
      </c>
    </row>
    <row r="61" spans="1:27" ht="9" customHeight="1">
      <c r="A61" s="1792" t="s">
        <v>923</v>
      </c>
      <c r="B61" s="1793">
        <v>207</v>
      </c>
      <c r="C61" s="1795">
        <v>1288</v>
      </c>
      <c r="D61" s="1796">
        <f>(C61/$C$10)*100</f>
        <v>1.8094970497330709</v>
      </c>
      <c r="E61" s="1796">
        <f>(C61/$B$10)</f>
        <v>6.2697755926593005E-2</v>
      </c>
      <c r="F61" s="1796">
        <f>(C61/$B$34)</f>
        <v>0.16254416961130741</v>
      </c>
      <c r="G61" s="1796">
        <f>(C61/B61)</f>
        <v>6.2222222222222223</v>
      </c>
      <c r="H61" s="1795">
        <v>32</v>
      </c>
      <c r="I61" s="1795">
        <v>1580</v>
      </c>
      <c r="J61" s="1795">
        <v>630</v>
      </c>
      <c r="K61" s="1795">
        <v>1280</v>
      </c>
      <c r="U61" s="1771" t="s">
        <v>924</v>
      </c>
      <c r="W61" s="1798" t="e">
        <f t="shared" si="7"/>
        <v>#VALUE!</v>
      </c>
      <c r="X61" s="1798">
        <f t="shared" si="8"/>
        <v>2.6044671556910903</v>
      </c>
    </row>
    <row r="62" spans="1:27" ht="9" customHeight="1">
      <c r="A62" s="1792" t="s">
        <v>925</v>
      </c>
      <c r="B62" s="1793">
        <v>1748</v>
      </c>
      <c r="C62" s="1795">
        <v>2399</v>
      </c>
      <c r="D62" s="1796">
        <f>(C62/$C$10)*100</f>
        <v>3.370328744029222</v>
      </c>
      <c r="E62" s="1796">
        <f>(C62/$B$10)</f>
        <v>0.11677943825147252</v>
      </c>
      <c r="F62" s="1796">
        <f>(C62/$B$34)</f>
        <v>0.30275113579000507</v>
      </c>
      <c r="G62" s="1796">
        <f>(C62/B62)</f>
        <v>1.3724256292906178</v>
      </c>
      <c r="H62" s="1795">
        <v>24</v>
      </c>
      <c r="I62" s="1795">
        <v>2619</v>
      </c>
      <c r="J62" s="1795"/>
      <c r="K62" s="1795">
        <v>2619</v>
      </c>
      <c r="U62" s="1771" t="s">
        <v>926</v>
      </c>
      <c r="W62" s="1798" t="e">
        <f t="shared" si="7"/>
        <v>#VALUE!</v>
      </c>
      <c r="X62" s="1798">
        <f t="shared" si="8"/>
        <v>2.6374350943707245</v>
      </c>
    </row>
    <row r="63" spans="1:27" ht="9" customHeight="1">
      <c r="A63" s="1792" t="s">
        <v>927</v>
      </c>
      <c r="B63" s="1793">
        <v>766</v>
      </c>
      <c r="C63" s="1795">
        <v>2011</v>
      </c>
      <c r="D63" s="1796">
        <f>(C63/$C$10)*100</f>
        <v>2.8252318066872717</v>
      </c>
      <c r="E63" s="1796">
        <f>(C63/$B$10)</f>
        <v>9.7892226062405691E-2</v>
      </c>
      <c r="F63" s="1796">
        <f>(C63/$B$34)</f>
        <v>0.25378596668349318</v>
      </c>
      <c r="G63" s="1796">
        <f>(C63/B63)</f>
        <v>2.6253263707571803</v>
      </c>
      <c r="H63" s="1795">
        <v>75</v>
      </c>
      <c r="I63" s="1795">
        <v>1440</v>
      </c>
      <c r="J63" s="1795">
        <v>60</v>
      </c>
      <c r="K63" s="1795">
        <v>1500</v>
      </c>
      <c r="U63" s="1771" t="s">
        <v>928</v>
      </c>
      <c r="W63" s="1798" t="e">
        <f t="shared" si="7"/>
        <v>#VALUE!</v>
      </c>
      <c r="X63" s="1798">
        <f t="shared" si="8"/>
        <v>2.4149015082831946</v>
      </c>
    </row>
    <row r="64" spans="1:27" ht="9" customHeight="1">
      <c r="A64" s="1792" t="s">
        <v>929</v>
      </c>
      <c r="B64" s="1793">
        <v>63</v>
      </c>
      <c r="C64" s="1793">
        <v>177</v>
      </c>
      <c r="D64" s="1796"/>
      <c r="E64" s="1796"/>
      <c r="F64" s="1796"/>
      <c r="G64" s="1796"/>
      <c r="H64" s="1793">
        <v>10</v>
      </c>
      <c r="I64" s="1793">
        <v>46</v>
      </c>
      <c r="J64" s="1794"/>
      <c r="K64" s="1793">
        <v>70</v>
      </c>
      <c r="U64" s="1771" t="s">
        <v>930</v>
      </c>
      <c r="W64" s="1798" t="e">
        <f t="shared" si="7"/>
        <v>#VALUE!</v>
      </c>
      <c r="X64" s="1798">
        <f t="shared" si="8"/>
        <v>3.7418610401384651</v>
      </c>
    </row>
    <row r="65" spans="1:24" ht="9" hidden="1" customHeight="1">
      <c r="A65" s="1802"/>
      <c r="B65" s="1803" t="s">
        <v>380</v>
      </c>
      <c r="C65" s="1804"/>
      <c r="D65" s="1805"/>
      <c r="E65" s="1805"/>
      <c r="F65" s="1805"/>
      <c r="G65" s="1805"/>
      <c r="H65" s="1804"/>
      <c r="I65" s="1804"/>
      <c r="J65" s="1804"/>
      <c r="K65" s="1804"/>
      <c r="W65" s="1798"/>
      <c r="X65" s="1798"/>
    </row>
    <row r="66" spans="1:24" ht="12" customHeight="1">
      <c r="A66" s="1788" t="s">
        <v>931</v>
      </c>
      <c r="B66" s="1789">
        <f>SUM(B68+B69)</f>
        <v>244</v>
      </c>
      <c r="C66" s="1789">
        <f>C69</f>
        <v>1607</v>
      </c>
      <c r="D66" s="1790">
        <f>(C66/$C$10)*100</f>
        <v>2.2576566451250351</v>
      </c>
      <c r="E66" s="1790">
        <f>(C66/$B$10)</f>
        <v>7.8226159762449496E-2</v>
      </c>
      <c r="F66" s="1790">
        <f>(C66/$B$34)</f>
        <v>0.20280161534578495</v>
      </c>
      <c r="G66" s="1790">
        <f>(C66/B66)</f>
        <v>6.5860655737704921</v>
      </c>
      <c r="H66" s="1789">
        <f>H69</f>
        <v>42</v>
      </c>
      <c r="I66" s="1789">
        <f>I69</f>
        <v>600</v>
      </c>
      <c r="J66" s="1789">
        <f>J69</f>
        <v>371</v>
      </c>
      <c r="K66" s="1789">
        <f>K69</f>
        <v>6371</v>
      </c>
      <c r="W66" s="1798"/>
      <c r="X66" s="1798"/>
    </row>
    <row r="67" spans="1:24" ht="9" hidden="1" customHeight="1">
      <c r="A67" s="1806"/>
      <c r="B67" s="1807"/>
      <c r="C67" s="1807"/>
      <c r="D67" s="1808"/>
      <c r="E67" s="1808"/>
      <c r="F67" s="1808"/>
      <c r="G67" s="1808"/>
      <c r="H67" s="1807"/>
      <c r="I67" s="1807"/>
      <c r="J67" s="1807"/>
      <c r="K67" s="1807"/>
      <c r="W67" s="1798"/>
      <c r="X67" s="1798"/>
    </row>
    <row r="68" spans="1:24" ht="9" customHeight="1">
      <c r="A68" s="1792" t="s">
        <v>932</v>
      </c>
      <c r="B68" s="1793">
        <v>129</v>
      </c>
      <c r="C68" s="1794"/>
      <c r="D68" s="1796"/>
      <c r="E68" s="1796"/>
      <c r="F68" s="1796"/>
      <c r="G68" s="1796"/>
      <c r="H68" s="1794"/>
      <c r="I68" s="1794"/>
      <c r="J68" s="1794"/>
      <c r="K68" s="1794"/>
      <c r="W68" s="1798"/>
      <c r="X68" s="1798"/>
    </row>
    <row r="69" spans="1:24" ht="9" customHeight="1">
      <c r="A69" s="1809" t="s">
        <v>891</v>
      </c>
      <c r="B69" s="1810">
        <v>115</v>
      </c>
      <c r="C69" s="1811">
        <v>1607</v>
      </c>
      <c r="D69" s="1805">
        <f>(C69/$C$10)*100</f>
        <v>2.2576566451250351</v>
      </c>
      <c r="E69" s="1805">
        <f>(C69/$B$10)</f>
        <v>7.8226159762449496E-2</v>
      </c>
      <c r="F69" s="1805">
        <f>(C69/$B$34)</f>
        <v>0.20280161534578495</v>
      </c>
      <c r="G69" s="1805">
        <f>(C69/B69)</f>
        <v>13.973913043478261</v>
      </c>
      <c r="H69" s="1811">
        <v>42</v>
      </c>
      <c r="I69" s="1811">
        <v>600</v>
      </c>
      <c r="J69" s="1811">
        <v>371</v>
      </c>
      <c r="K69" s="1811">
        <v>6371</v>
      </c>
      <c r="U69" s="1771" t="s">
        <v>933</v>
      </c>
      <c r="W69" s="1798" t="e">
        <f>(B61/#VALUE!)*100</f>
        <v>#VALUE!</v>
      </c>
      <c r="X69" s="1798">
        <f>(B61/$B$49)*100</f>
        <v>1.7060908266710626</v>
      </c>
    </row>
    <row r="70" spans="1:24" ht="9" hidden="1" customHeight="1">
      <c r="A70" s="1812"/>
      <c r="B70" s="1812"/>
      <c r="C70" s="1812"/>
      <c r="D70" s="1813"/>
      <c r="E70" s="1812"/>
      <c r="F70" s="1812"/>
      <c r="G70" s="1813"/>
      <c r="H70" s="1812"/>
      <c r="I70" s="1812"/>
      <c r="J70" s="1812"/>
      <c r="K70" s="1812"/>
      <c r="U70" s="1771" t="s">
        <v>934</v>
      </c>
      <c r="W70" s="1798" t="e">
        <f>(B62/#VALUE!)*100</f>
        <v>#VALUE!</v>
      </c>
      <c r="X70" s="1798">
        <f>(B62/$B$49)*100</f>
        <v>14.406989203000082</v>
      </c>
    </row>
    <row r="71" spans="1:24">
      <c r="A71" s="1768" t="s">
        <v>936</v>
      </c>
      <c r="B71" s="1769"/>
      <c r="C71" s="1769"/>
      <c r="D71" s="1769"/>
      <c r="E71" s="1769"/>
      <c r="F71" s="1769"/>
      <c r="G71" s="1769"/>
      <c r="H71" s="1769"/>
      <c r="I71" s="1769"/>
      <c r="J71" s="1768" t="s">
        <v>673</v>
      </c>
      <c r="K71" s="1769"/>
      <c r="U71" s="1771" t="s">
        <v>937</v>
      </c>
      <c r="W71" s="1798" t="e">
        <f>(B64/#VALUE!)*100</f>
        <v>#VALUE!</v>
      </c>
      <c r="X71" s="1798">
        <f>(B64/$B$49)*100</f>
        <v>0.5192450342042364</v>
      </c>
    </row>
    <row r="72" spans="1:24" ht="9" customHeight="1">
      <c r="A72" s="1768" t="s">
        <v>938</v>
      </c>
      <c r="B72" s="1769"/>
      <c r="C72" s="1769"/>
      <c r="D72" s="1769"/>
      <c r="E72" s="1769"/>
      <c r="F72" s="1769"/>
      <c r="G72" s="1769"/>
      <c r="H72" s="1769"/>
      <c r="I72" s="1769"/>
      <c r="J72" s="1769"/>
      <c r="K72" s="1769"/>
    </row>
    <row r="73" spans="1:24" ht="9" customHeight="1">
      <c r="A73" s="1768" t="s">
        <v>939</v>
      </c>
      <c r="B73" s="1769"/>
      <c r="C73" s="1769"/>
      <c r="D73" s="1769"/>
      <c r="E73" s="1769"/>
      <c r="F73" s="1769"/>
      <c r="G73" s="1769"/>
      <c r="H73" s="1768" t="s">
        <v>380</v>
      </c>
      <c r="I73" s="1769"/>
      <c r="J73" s="1769"/>
      <c r="K73" s="1769"/>
    </row>
    <row r="74" spans="1:24" ht="9" customHeight="1">
      <c r="A74" s="1768" t="s">
        <v>940</v>
      </c>
      <c r="B74" s="1769"/>
      <c r="C74" s="1769"/>
      <c r="D74" s="1769"/>
      <c r="E74" s="1769"/>
      <c r="F74" s="1769"/>
      <c r="G74" s="1769"/>
      <c r="H74" s="1769"/>
      <c r="I74" s="1769"/>
      <c r="J74" s="1769"/>
      <c r="K74" s="1769"/>
    </row>
  </sheetData>
  <sheetProtection password="CA55" sheet="1" objects="1" scenarios="1"/>
  <phoneticPr fontId="9" type="noConversion"/>
  <pageMargins left="0.3" right="0.75" top="0.8" bottom="0.3" header="0" footer="0"/>
  <pageSetup scale="95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BI131"/>
  <sheetViews>
    <sheetView showGridLines="0" workbookViewId="0">
      <selection sqref="A1:IV65536"/>
    </sheetView>
  </sheetViews>
  <sheetFormatPr baseColWidth="10" defaultColWidth="11.796875" defaultRowHeight="10.5"/>
  <cols>
    <col min="1" max="1" width="38.19921875" style="1817" customWidth="1"/>
    <col min="2" max="2" width="10.59765625" style="1817" bestFit="1" customWidth="1"/>
    <col min="3" max="3" width="6.3984375" style="1817" customWidth="1"/>
    <col min="4" max="4" width="8.19921875" style="1817" customWidth="1"/>
    <col min="5" max="5" width="6" style="1817" customWidth="1"/>
    <col min="6" max="6" width="8.3984375" style="1817" customWidth="1"/>
    <col min="7" max="7" width="4.19921875" style="1817" customWidth="1"/>
    <col min="8" max="8" width="6.3984375" style="1817" customWidth="1"/>
    <col min="9" max="9" width="6.59765625" style="1817" customWidth="1"/>
    <col min="10" max="10" width="6.19921875" style="1817" customWidth="1"/>
    <col min="11" max="12" width="7.3984375" style="1817" customWidth="1"/>
    <col min="13" max="13" width="7.59765625" style="1817" customWidth="1"/>
    <col min="14" max="14" width="6" style="1817" customWidth="1"/>
    <col min="15" max="15" width="10.59765625" style="1817" customWidth="1"/>
    <col min="16" max="16" width="8.19921875" style="1817" customWidth="1"/>
    <col min="17" max="20" width="11.796875" style="1817"/>
    <col min="21" max="21" width="3.3984375" style="1817" customWidth="1"/>
    <col min="22" max="22" width="44.19921875" style="1817" customWidth="1"/>
    <col min="23" max="16384" width="11.796875" style="1817"/>
  </cols>
  <sheetData>
    <row r="1" spans="1:48" ht="11.1" customHeight="1">
      <c r="A1" s="1814" t="s">
        <v>298</v>
      </c>
      <c r="B1" s="1815"/>
      <c r="C1" s="1815"/>
      <c r="D1" s="1815"/>
      <c r="E1" s="1815"/>
      <c r="F1" s="1815"/>
      <c r="G1" s="1815"/>
      <c r="H1" s="1815"/>
      <c r="I1" s="1815"/>
      <c r="J1" s="1815"/>
      <c r="K1" s="1815"/>
      <c r="L1" s="1815"/>
      <c r="M1" s="1815"/>
      <c r="N1" s="1815"/>
      <c r="O1" s="1816"/>
    </row>
    <row r="2" spans="1:48" ht="10.5" hidden="1" customHeight="1">
      <c r="A2" s="1818"/>
      <c r="B2" s="1815"/>
      <c r="C2" s="1815"/>
      <c r="D2" s="1815"/>
      <c r="E2" s="1815"/>
      <c r="F2" s="1815"/>
      <c r="G2" s="1815"/>
      <c r="H2" s="1815"/>
      <c r="I2" s="1815"/>
      <c r="J2" s="1815"/>
      <c r="K2" s="1815"/>
      <c r="L2" s="1815"/>
      <c r="M2" s="1815"/>
      <c r="N2" s="1815"/>
      <c r="O2" s="1816"/>
    </row>
    <row r="3" spans="1:48" ht="11.1" customHeight="1">
      <c r="A3" s="1814" t="s">
        <v>941</v>
      </c>
      <c r="B3" s="1815"/>
      <c r="C3" s="1815"/>
      <c r="D3" s="1815"/>
      <c r="E3" s="1815"/>
      <c r="F3" s="1815"/>
      <c r="G3" s="1815"/>
      <c r="H3" s="1815"/>
      <c r="I3" s="1815"/>
      <c r="J3" s="1815"/>
      <c r="K3" s="1815"/>
      <c r="L3" s="1815"/>
      <c r="M3" s="1815"/>
      <c r="N3" s="1815"/>
      <c r="O3" s="1816"/>
    </row>
    <row r="4" spans="1:48" ht="11.1" customHeight="1">
      <c r="A4" s="1814" t="s">
        <v>942</v>
      </c>
      <c r="B4" s="1815"/>
      <c r="C4" s="1815"/>
      <c r="D4" s="1815"/>
      <c r="E4" s="1815"/>
      <c r="F4" s="1815"/>
      <c r="G4" s="1815"/>
      <c r="H4" s="1815"/>
      <c r="I4" s="1815"/>
      <c r="J4" s="1815"/>
      <c r="K4" s="1815"/>
      <c r="L4" s="1815"/>
      <c r="M4" s="1815"/>
      <c r="N4" s="1815"/>
      <c r="O4" s="1816"/>
    </row>
    <row r="5" spans="1:48" ht="11.1" customHeight="1">
      <c r="A5" s="1814" t="s">
        <v>227</v>
      </c>
      <c r="B5" s="1815"/>
      <c r="C5" s="1815"/>
      <c r="D5" s="1815"/>
      <c r="E5" s="1819" t="s">
        <v>380</v>
      </c>
      <c r="F5" s="1815"/>
      <c r="G5" s="1815"/>
      <c r="H5" s="1815"/>
      <c r="I5" s="1815"/>
      <c r="J5" s="1815"/>
      <c r="K5" s="1815"/>
      <c r="L5" s="1815"/>
      <c r="M5" s="1815"/>
      <c r="N5" s="1815"/>
      <c r="O5" s="1816"/>
      <c r="AV5" s="1820" t="s">
        <v>380</v>
      </c>
    </row>
    <row r="6" spans="1:48" ht="9.9499999999999993" customHeight="1">
      <c r="A6" s="1816"/>
      <c r="B6" s="1816"/>
      <c r="C6" s="1816"/>
      <c r="D6" s="1816"/>
      <c r="E6" s="1816"/>
      <c r="F6" s="1816"/>
      <c r="G6" s="1816"/>
      <c r="H6" s="1816"/>
      <c r="I6" s="1816"/>
      <c r="J6" s="1816"/>
      <c r="K6" s="1816"/>
      <c r="L6" s="1816"/>
      <c r="M6" s="1816"/>
      <c r="N6" s="1816"/>
      <c r="O6" s="1816"/>
    </row>
    <row r="7" spans="1:48" ht="10.5" hidden="1" customHeight="1">
      <c r="A7" s="1821"/>
      <c r="B7" s="1822"/>
      <c r="C7" s="1821"/>
      <c r="D7" s="1823"/>
      <c r="E7" s="1823"/>
      <c r="F7" s="1823"/>
      <c r="G7" s="1822"/>
      <c r="H7" s="1822"/>
      <c r="I7" s="1822"/>
      <c r="J7" s="1822"/>
      <c r="K7" s="1822"/>
      <c r="L7" s="1822"/>
      <c r="M7" s="1822"/>
      <c r="N7" s="1822"/>
      <c r="O7" s="1822"/>
      <c r="P7" s="1824"/>
    </row>
    <row r="8" spans="1:48" ht="11.1" customHeight="1">
      <c r="A8" s="1825"/>
      <c r="B8" s="1826" t="s">
        <v>943</v>
      </c>
      <c r="C8" s="1827"/>
      <c r="D8" s="1828"/>
      <c r="E8" s="1829" t="s">
        <v>944</v>
      </c>
      <c r="F8" s="1828"/>
      <c r="G8" s="1828"/>
      <c r="H8" s="1828"/>
      <c r="I8" s="1828"/>
      <c r="J8" s="1830"/>
      <c r="K8" s="1831"/>
      <c r="L8" s="1829" t="s">
        <v>945</v>
      </c>
      <c r="M8" s="1828"/>
      <c r="N8" s="1832"/>
      <c r="O8" s="1833"/>
      <c r="P8" s="1834" t="s">
        <v>946</v>
      </c>
    </row>
    <row r="9" spans="1:48" ht="11.1" customHeight="1">
      <c r="A9" s="1835" t="s">
        <v>381</v>
      </c>
      <c r="B9" s="1836" t="s">
        <v>947</v>
      </c>
      <c r="C9" s="1835" t="s">
        <v>948</v>
      </c>
      <c r="D9" s="1837"/>
      <c r="E9" s="1838" t="s">
        <v>949</v>
      </c>
      <c r="F9" s="1839"/>
      <c r="G9" s="1838" t="s">
        <v>950</v>
      </c>
      <c r="H9" s="1839"/>
      <c r="I9" s="1838" t="s">
        <v>951</v>
      </c>
      <c r="J9" s="1840"/>
      <c r="K9" s="1841" t="s">
        <v>952</v>
      </c>
      <c r="L9" s="1838" t="s">
        <v>953</v>
      </c>
      <c r="M9" s="1838" t="s">
        <v>954</v>
      </c>
      <c r="N9" s="1838" t="s">
        <v>955</v>
      </c>
      <c r="O9" s="1838" t="s">
        <v>956</v>
      </c>
      <c r="P9" s="1838" t="s">
        <v>957</v>
      </c>
      <c r="S9" s="1820" t="s">
        <v>380</v>
      </c>
    </row>
    <row r="10" spans="1:48" ht="11.1" customHeight="1">
      <c r="A10" s="1842"/>
      <c r="B10" s="1842"/>
      <c r="C10" s="1843" t="s">
        <v>958</v>
      </c>
      <c r="D10" s="1844" t="s">
        <v>695</v>
      </c>
      <c r="E10" s="1845" t="s">
        <v>959</v>
      </c>
      <c r="F10" s="1846" t="s">
        <v>695</v>
      </c>
      <c r="G10" s="1845" t="s">
        <v>960</v>
      </c>
      <c r="H10" s="1846" t="s">
        <v>695</v>
      </c>
      <c r="I10" s="1845" t="s">
        <v>961</v>
      </c>
      <c r="J10" s="1847" t="s">
        <v>695</v>
      </c>
      <c r="K10" s="1848"/>
      <c r="L10" s="1845" t="s">
        <v>962</v>
      </c>
      <c r="M10" s="1845" t="s">
        <v>963</v>
      </c>
      <c r="N10" s="1849"/>
      <c r="O10" s="1845" t="s">
        <v>964</v>
      </c>
      <c r="P10" s="1845" t="s">
        <v>1463</v>
      </c>
    </row>
    <row r="11" spans="1:48" ht="3.95" customHeight="1">
      <c r="A11" s="1850"/>
      <c r="B11" s="1850"/>
      <c r="C11" s="1850"/>
      <c r="D11" s="1850"/>
      <c r="E11" s="1850"/>
      <c r="F11" s="1850"/>
      <c r="G11" s="1850"/>
      <c r="H11" s="1850"/>
      <c r="I11" s="1850"/>
      <c r="J11" s="1851"/>
      <c r="K11" s="1852"/>
      <c r="L11" s="1850"/>
      <c r="M11" s="1850"/>
      <c r="N11" s="1850"/>
      <c r="O11" s="1853"/>
      <c r="P11" s="1850"/>
    </row>
    <row r="12" spans="1:48" ht="11.1" customHeight="1">
      <c r="A12" s="1854" t="s">
        <v>435</v>
      </c>
      <c r="B12" s="1855">
        <f>SUM(B14+B15+B18+B24+B28+B29+B34+B35+B40+B41+B42+B43+B44)</f>
        <v>7924</v>
      </c>
      <c r="C12" s="1855">
        <f>SUM(C14+C15+C18+C24+C28+C29+C34+C35+C40+C41+C42+C43+C44)</f>
        <v>6868</v>
      </c>
      <c r="D12" s="1856">
        <f>(C12/B12)*100</f>
        <v>86.673397274103991</v>
      </c>
      <c r="E12" s="1855">
        <f>SUM(E14+E15+E18+E24+E28+E29+E34+E35+E40+E41+E42+E43+E44)</f>
        <v>917</v>
      </c>
      <c r="F12" s="1856">
        <f>(E12/B12)*100</f>
        <v>11.57243816254417</v>
      </c>
      <c r="G12" s="1855">
        <f>SUM(G14+G15+G18+G24+G28+G29+G34+G35+G40+G41+G42+G43+G44)</f>
        <v>30</v>
      </c>
      <c r="H12" s="1856">
        <f>(G12/D12)*100</f>
        <v>34.612696563774023</v>
      </c>
      <c r="I12" s="1855">
        <f>SUM(I14+I15+I18+I24+I28+I29+I34+I35+I40+I41+I42+I43+I44)</f>
        <v>25</v>
      </c>
      <c r="J12" s="1857">
        <f>(I12/B12)*100</f>
        <v>0.31549722362443211</v>
      </c>
      <c r="K12" s="1858">
        <f t="shared" ref="K12:P12" si="0">SUM(K14+K15+K18+K24+K28+K29+K34+K35+K40+K41+K42+K43+K44)</f>
        <v>5478</v>
      </c>
      <c r="L12" s="1855">
        <f t="shared" si="0"/>
        <v>943</v>
      </c>
      <c r="M12" s="1855">
        <f t="shared" si="0"/>
        <v>370</v>
      </c>
      <c r="N12" s="1855">
        <f t="shared" si="0"/>
        <v>367</v>
      </c>
      <c r="O12" s="1855">
        <f t="shared" si="0"/>
        <v>6616</v>
      </c>
      <c r="P12" s="1859">
        <f t="shared" si="0"/>
        <v>925</v>
      </c>
    </row>
    <row r="13" spans="1:48" ht="10.5" hidden="1" customHeight="1">
      <c r="A13" s="1860"/>
      <c r="B13" s="1860"/>
      <c r="C13" s="1860"/>
      <c r="D13" s="1861"/>
      <c r="E13" s="1861"/>
      <c r="F13" s="1861"/>
      <c r="G13" s="1860"/>
      <c r="H13" s="1861"/>
      <c r="I13" s="1861"/>
      <c r="J13" s="1862"/>
      <c r="K13" s="1863"/>
      <c r="L13" s="1861"/>
      <c r="M13" s="1860"/>
      <c r="N13" s="1861"/>
      <c r="O13" s="1860"/>
      <c r="P13" s="1864"/>
      <c r="Q13" s="1865"/>
      <c r="X13" s="1866"/>
      <c r="Z13" s="1866"/>
    </row>
    <row r="14" spans="1:48" ht="9.9499999999999993" customHeight="1">
      <c r="A14" s="1867" t="s">
        <v>965</v>
      </c>
      <c r="B14" s="1868">
        <v>170</v>
      </c>
      <c r="C14" s="1868">
        <v>151</v>
      </c>
      <c r="D14" s="1869">
        <f t="shared" ref="D14:D30" si="1">(C14/B14)*100</f>
        <v>88.823529411764696</v>
      </c>
      <c r="E14" s="1870">
        <v>19</v>
      </c>
      <c r="F14" s="1869">
        <f t="shared" ref="F14:F30" si="2">(E14/B14)*100</f>
        <v>11.176470588235295</v>
      </c>
      <c r="G14" s="1871"/>
      <c r="H14" s="1869"/>
      <c r="I14" s="1869"/>
      <c r="J14" s="1872"/>
      <c r="K14" s="1873">
        <v>138</v>
      </c>
      <c r="L14" s="1870">
        <v>19</v>
      </c>
      <c r="M14" s="1868">
        <v>4</v>
      </c>
      <c r="N14" s="1870">
        <v>9</v>
      </c>
      <c r="O14" s="1868">
        <v>118</v>
      </c>
      <c r="P14" s="1870">
        <v>52</v>
      </c>
      <c r="Q14" s="1865"/>
      <c r="X14" s="1866"/>
      <c r="Z14" s="1866"/>
    </row>
    <row r="15" spans="1:48" ht="9.9499999999999993" customHeight="1">
      <c r="A15" s="1874" t="s">
        <v>437</v>
      </c>
      <c r="B15" s="1875">
        <f>SUM(B16:B17)</f>
        <v>216</v>
      </c>
      <c r="C15" s="1875">
        <f>SUM(C16:C17)</f>
        <v>155</v>
      </c>
      <c r="D15" s="1876">
        <f t="shared" si="1"/>
        <v>71.759259259259252</v>
      </c>
      <c r="E15" s="1875">
        <f>SUM(E16:E17)</f>
        <v>57</v>
      </c>
      <c r="F15" s="1876">
        <f t="shared" si="2"/>
        <v>26.388888888888889</v>
      </c>
      <c r="G15" s="1877"/>
      <c r="H15" s="1876"/>
      <c r="I15" s="1875">
        <f>SUM(I16:I17)</f>
        <v>4</v>
      </c>
      <c r="J15" s="1878">
        <f>(I15/B15)*100</f>
        <v>1.8518518518518516</v>
      </c>
      <c r="K15" s="1879">
        <f>SUM(K16:K17)</f>
        <v>130</v>
      </c>
      <c r="L15" s="1875">
        <f>SUM(L16:L17)</f>
        <v>57</v>
      </c>
      <c r="M15" s="1875">
        <f>SUM(M16:M17)</f>
        <v>21</v>
      </c>
      <c r="N15" s="1880"/>
      <c r="O15" s="1877"/>
      <c r="P15" s="1880"/>
      <c r="X15" s="1866"/>
      <c r="Z15" s="1866"/>
    </row>
    <row r="16" spans="1:48" ht="9.9499999999999993" customHeight="1">
      <c r="A16" s="1881" t="s">
        <v>504</v>
      </c>
      <c r="B16" s="1882">
        <v>158</v>
      </c>
      <c r="C16" s="1882">
        <v>104</v>
      </c>
      <c r="D16" s="1883">
        <f t="shared" si="1"/>
        <v>65.822784810126578</v>
      </c>
      <c r="E16" s="1882">
        <v>50</v>
      </c>
      <c r="F16" s="1883">
        <f t="shared" si="2"/>
        <v>31.645569620253166</v>
      </c>
      <c r="G16" s="1884"/>
      <c r="H16" s="1884"/>
      <c r="I16" s="1882">
        <v>4</v>
      </c>
      <c r="J16" s="1885">
        <f>(I16/B16)*100</f>
        <v>2.5316455696202533</v>
      </c>
      <c r="K16" s="1886">
        <v>86</v>
      </c>
      <c r="L16" s="1882">
        <v>51</v>
      </c>
      <c r="M16" s="1882">
        <v>21</v>
      </c>
      <c r="N16" s="1884"/>
      <c r="O16" s="1882">
        <v>106</v>
      </c>
      <c r="P16" s="1882">
        <v>52</v>
      </c>
    </row>
    <row r="17" spans="1:46" ht="9.9499999999999993" customHeight="1">
      <c r="A17" s="1881" t="s">
        <v>505</v>
      </c>
      <c r="B17" s="1882">
        <v>58</v>
      </c>
      <c r="C17" s="1882">
        <v>51</v>
      </c>
      <c r="D17" s="1883">
        <f t="shared" si="1"/>
        <v>87.931034482758619</v>
      </c>
      <c r="E17" s="1882">
        <v>7</v>
      </c>
      <c r="F17" s="1883">
        <f t="shared" si="2"/>
        <v>12.068965517241379</v>
      </c>
      <c r="G17" s="1884"/>
      <c r="H17" s="1884"/>
      <c r="I17" s="1884"/>
      <c r="J17" s="1887"/>
      <c r="K17" s="1886">
        <v>44</v>
      </c>
      <c r="L17" s="1882">
        <v>6</v>
      </c>
      <c r="M17" s="1884"/>
      <c r="N17" s="1884"/>
      <c r="O17" s="1882">
        <v>50</v>
      </c>
      <c r="P17" s="1882">
        <v>7</v>
      </c>
    </row>
    <row r="18" spans="1:46" ht="9.9499999999999993" customHeight="1">
      <c r="A18" s="1874" t="s">
        <v>440</v>
      </c>
      <c r="B18" s="1875">
        <f>SUM(B19:B23)</f>
        <v>739</v>
      </c>
      <c r="C18" s="1875">
        <f>SUM(C19:C23)</f>
        <v>700</v>
      </c>
      <c r="D18" s="1876">
        <f t="shared" si="1"/>
        <v>94.722598105548045</v>
      </c>
      <c r="E18" s="1875">
        <f>SUM(E19:E23)</f>
        <v>42</v>
      </c>
      <c r="F18" s="1876">
        <f t="shared" si="2"/>
        <v>5.6833558863328824</v>
      </c>
      <c r="G18" s="1877"/>
      <c r="H18" s="1876"/>
      <c r="I18" s="1880"/>
      <c r="J18" s="1878"/>
      <c r="K18" s="1879">
        <f t="shared" ref="K18:P18" si="3">SUM(K19:K23)</f>
        <v>573</v>
      </c>
      <c r="L18" s="1875">
        <f t="shared" si="3"/>
        <v>38</v>
      </c>
      <c r="M18" s="1875">
        <f t="shared" si="3"/>
        <v>85</v>
      </c>
      <c r="N18" s="1875">
        <f t="shared" si="3"/>
        <v>43</v>
      </c>
      <c r="O18" s="1875">
        <f t="shared" si="3"/>
        <v>698</v>
      </c>
      <c r="P18" s="1868">
        <f t="shared" si="3"/>
        <v>41</v>
      </c>
      <c r="Q18" s="1865"/>
    </row>
    <row r="19" spans="1:46" ht="9.9499999999999993" customHeight="1">
      <c r="A19" s="1881" t="s">
        <v>506</v>
      </c>
      <c r="B19" s="1882">
        <v>131</v>
      </c>
      <c r="C19" s="1882">
        <v>127</v>
      </c>
      <c r="D19" s="1883">
        <f t="shared" si="1"/>
        <v>96.946564885496173</v>
      </c>
      <c r="E19" s="1882">
        <v>4</v>
      </c>
      <c r="F19" s="1883">
        <f t="shared" si="2"/>
        <v>3.0534351145038165</v>
      </c>
      <c r="G19" s="1884"/>
      <c r="H19" s="1883"/>
      <c r="I19" s="1888"/>
      <c r="J19" s="1885"/>
      <c r="K19" s="1886">
        <v>98</v>
      </c>
      <c r="L19" s="1888">
        <v>2</v>
      </c>
      <c r="M19" s="1882">
        <v>16</v>
      </c>
      <c r="N19" s="1888">
        <v>15</v>
      </c>
      <c r="O19" s="1882">
        <v>123</v>
      </c>
      <c r="P19" s="1888">
        <v>8</v>
      </c>
    </row>
    <row r="20" spans="1:46" ht="9.9499999999999993" customHeight="1">
      <c r="A20" s="1881" t="s">
        <v>507</v>
      </c>
      <c r="B20" s="1882">
        <v>142</v>
      </c>
      <c r="C20" s="1882">
        <v>130</v>
      </c>
      <c r="D20" s="1883">
        <f t="shared" si="1"/>
        <v>91.549295774647888</v>
      </c>
      <c r="E20" s="1882">
        <v>12</v>
      </c>
      <c r="F20" s="1883">
        <f t="shared" si="2"/>
        <v>8.4507042253521121</v>
      </c>
      <c r="G20" s="1884"/>
      <c r="H20" s="1883"/>
      <c r="I20" s="1888"/>
      <c r="J20" s="1885"/>
      <c r="K20" s="1886">
        <v>109</v>
      </c>
      <c r="L20" s="1888">
        <v>5</v>
      </c>
      <c r="M20" s="1882">
        <v>16</v>
      </c>
      <c r="N20" s="1888">
        <v>12</v>
      </c>
      <c r="O20" s="1882">
        <v>137</v>
      </c>
      <c r="P20" s="1888">
        <v>5</v>
      </c>
      <c r="X20" s="1866"/>
      <c r="Z20" s="1866"/>
    </row>
    <row r="21" spans="1:46" ht="9.9499999999999993" customHeight="1">
      <c r="A21" s="1881" t="s">
        <v>510</v>
      </c>
      <c r="B21" s="1882">
        <v>51</v>
      </c>
      <c r="C21" s="1882">
        <v>48</v>
      </c>
      <c r="D21" s="1883">
        <f t="shared" si="1"/>
        <v>94.117647058823522</v>
      </c>
      <c r="E21" s="1882">
        <v>3</v>
      </c>
      <c r="F21" s="1883">
        <f t="shared" si="2"/>
        <v>5.8823529411764701</v>
      </c>
      <c r="G21" s="1884"/>
      <c r="H21" s="1883"/>
      <c r="I21" s="1888"/>
      <c r="J21" s="1885"/>
      <c r="K21" s="1886">
        <v>29</v>
      </c>
      <c r="L21" s="1888">
        <v>4</v>
      </c>
      <c r="M21" s="1882">
        <v>13</v>
      </c>
      <c r="N21" s="1888">
        <v>5</v>
      </c>
      <c r="O21" s="1882">
        <v>49</v>
      </c>
      <c r="P21" s="1888">
        <v>2</v>
      </c>
      <c r="X21" s="1866"/>
      <c r="Z21" s="1866"/>
    </row>
    <row r="22" spans="1:46" ht="9.9499999999999993" customHeight="1">
      <c r="A22" s="1881" t="s">
        <v>509</v>
      </c>
      <c r="B22" s="1882">
        <v>298</v>
      </c>
      <c r="C22" s="1882">
        <v>278</v>
      </c>
      <c r="D22" s="1883">
        <f t="shared" si="1"/>
        <v>93.288590604026851</v>
      </c>
      <c r="E22" s="1888">
        <v>20</v>
      </c>
      <c r="F22" s="1883">
        <f t="shared" si="2"/>
        <v>6.7114093959731544</v>
      </c>
      <c r="G22" s="1884"/>
      <c r="H22" s="1883"/>
      <c r="I22" s="1888"/>
      <c r="J22" s="1885"/>
      <c r="K22" s="1886">
        <v>249</v>
      </c>
      <c r="L22" s="1888">
        <v>20</v>
      </c>
      <c r="M22" s="1882">
        <v>27</v>
      </c>
      <c r="N22" s="1888">
        <v>2</v>
      </c>
      <c r="O22" s="1882">
        <v>278</v>
      </c>
      <c r="P22" s="1888">
        <v>20</v>
      </c>
      <c r="Q22" s="1865"/>
    </row>
    <row r="23" spans="1:46" ht="9.9499999999999993" customHeight="1">
      <c r="A23" s="1881" t="s">
        <v>508</v>
      </c>
      <c r="B23" s="1882">
        <v>117</v>
      </c>
      <c r="C23" s="1882">
        <v>117</v>
      </c>
      <c r="D23" s="1883">
        <f t="shared" si="1"/>
        <v>100</v>
      </c>
      <c r="E23" s="1882">
        <v>3</v>
      </c>
      <c r="F23" s="1883">
        <f t="shared" si="2"/>
        <v>2.5641025641025639</v>
      </c>
      <c r="G23" s="1884"/>
      <c r="H23" s="1883"/>
      <c r="I23" s="1888"/>
      <c r="J23" s="1885"/>
      <c r="K23" s="1886">
        <v>88</v>
      </c>
      <c r="L23" s="1888">
        <v>7</v>
      </c>
      <c r="M23" s="1882">
        <v>13</v>
      </c>
      <c r="N23" s="1888">
        <v>9</v>
      </c>
      <c r="O23" s="1882">
        <v>111</v>
      </c>
      <c r="P23" s="1888">
        <v>6</v>
      </c>
      <c r="Q23" s="1865"/>
      <c r="X23" s="1866"/>
      <c r="Z23" s="1866"/>
    </row>
    <row r="24" spans="1:46" ht="9.9499999999999993" customHeight="1">
      <c r="A24" s="1874" t="s">
        <v>446</v>
      </c>
      <c r="B24" s="1875">
        <f>SUM(B25:B27)</f>
        <v>2271</v>
      </c>
      <c r="C24" s="1875">
        <f>SUM(C25:C27)</f>
        <v>2025</v>
      </c>
      <c r="D24" s="1876">
        <f t="shared" si="1"/>
        <v>89.167767503302514</v>
      </c>
      <c r="E24" s="1875">
        <f>SUM(E25:E27)</f>
        <v>225</v>
      </c>
      <c r="F24" s="1876">
        <f t="shared" si="2"/>
        <v>9.9075297225891674</v>
      </c>
      <c r="G24" s="1877"/>
      <c r="H24" s="1876"/>
      <c r="I24" s="1875">
        <f>SUM(I25:I27)</f>
        <v>21</v>
      </c>
      <c r="J24" s="1878">
        <f>(I24/B24)*100</f>
        <v>0.92470277410832236</v>
      </c>
      <c r="K24" s="1879">
        <f>SUM(K25:K27)</f>
        <v>1933</v>
      </c>
      <c r="L24" s="1875">
        <f>SUM(L25:L27)</f>
        <v>222</v>
      </c>
      <c r="M24" s="1877"/>
      <c r="N24" s="1880"/>
      <c r="O24" s="1875">
        <f>SUM(O25:O27)</f>
        <v>2022</v>
      </c>
      <c r="P24" s="1868">
        <f>SUM(P25:P27)</f>
        <v>249</v>
      </c>
      <c r="X24" s="1866"/>
      <c r="Z24" s="1866"/>
    </row>
    <row r="25" spans="1:46" ht="9.9499999999999993" customHeight="1">
      <c r="A25" s="1881" t="s">
        <v>581</v>
      </c>
      <c r="B25" s="1882">
        <v>698</v>
      </c>
      <c r="C25" s="1882">
        <v>546</v>
      </c>
      <c r="D25" s="1883">
        <f t="shared" si="1"/>
        <v>78.223495702005735</v>
      </c>
      <c r="E25" s="1882">
        <v>137</v>
      </c>
      <c r="F25" s="1883">
        <f t="shared" si="2"/>
        <v>19.627507163323781</v>
      </c>
      <c r="G25" s="1884"/>
      <c r="H25" s="1883"/>
      <c r="I25" s="1888">
        <v>15</v>
      </c>
      <c r="J25" s="1885">
        <f>(I25/B25)*100</f>
        <v>2.1489971346704868</v>
      </c>
      <c r="K25" s="1886">
        <v>450</v>
      </c>
      <c r="L25" s="1888">
        <v>159</v>
      </c>
      <c r="M25" s="1882">
        <v>89</v>
      </c>
      <c r="N25" s="1888"/>
      <c r="O25" s="1882">
        <v>546</v>
      </c>
      <c r="P25" s="1888">
        <v>152</v>
      </c>
      <c r="X25" s="1866"/>
      <c r="Z25" s="1866"/>
    </row>
    <row r="26" spans="1:46" ht="9.9499999999999993" customHeight="1">
      <c r="A26" s="1881" t="s">
        <v>513</v>
      </c>
      <c r="B26" s="1882">
        <v>412</v>
      </c>
      <c r="C26" s="1882">
        <v>387</v>
      </c>
      <c r="D26" s="1883">
        <f t="shared" si="1"/>
        <v>93.932038834951456</v>
      </c>
      <c r="E26" s="1882">
        <v>25</v>
      </c>
      <c r="F26" s="1883">
        <f t="shared" si="2"/>
        <v>6.0679611650485441</v>
      </c>
      <c r="G26" s="1884"/>
      <c r="H26" s="1883"/>
      <c r="I26" s="1888"/>
      <c r="J26" s="1885"/>
      <c r="K26" s="1886">
        <v>387</v>
      </c>
      <c r="L26" s="1888"/>
      <c r="M26" s="1882">
        <v>25</v>
      </c>
      <c r="N26" s="1888"/>
      <c r="O26" s="1882">
        <v>384</v>
      </c>
      <c r="P26" s="1888">
        <v>28</v>
      </c>
      <c r="Q26" s="1865"/>
      <c r="X26" s="1866"/>
      <c r="Z26" s="1866"/>
    </row>
    <row r="27" spans="1:46" ht="9.9499999999999993" customHeight="1">
      <c r="A27" s="1881" t="s">
        <v>514</v>
      </c>
      <c r="B27" s="1882">
        <v>1161</v>
      </c>
      <c r="C27" s="1882">
        <v>1092</v>
      </c>
      <c r="D27" s="1883">
        <f t="shared" si="1"/>
        <v>94.05684754521964</v>
      </c>
      <c r="E27" s="1882">
        <v>63</v>
      </c>
      <c r="F27" s="1883">
        <f t="shared" si="2"/>
        <v>5.4263565891472867</v>
      </c>
      <c r="G27" s="1884"/>
      <c r="H27" s="1883"/>
      <c r="I27" s="1888">
        <v>6</v>
      </c>
      <c r="J27" s="1885">
        <f>(I27/B27)*100</f>
        <v>0.516795865633075</v>
      </c>
      <c r="K27" s="1886">
        <v>1096</v>
      </c>
      <c r="L27" s="1888">
        <v>63</v>
      </c>
      <c r="M27" s="1884"/>
      <c r="N27" s="1888">
        <v>2</v>
      </c>
      <c r="O27" s="1882">
        <v>1092</v>
      </c>
      <c r="P27" s="1888">
        <v>69</v>
      </c>
      <c r="X27" s="1866"/>
      <c r="Z27" s="1866"/>
    </row>
    <row r="28" spans="1:46" ht="9.9499999999999993" customHeight="1">
      <c r="A28" s="1867" t="s">
        <v>450</v>
      </c>
      <c r="B28" s="1868">
        <v>1444</v>
      </c>
      <c r="C28" s="1868">
        <v>1037</v>
      </c>
      <c r="D28" s="1869">
        <f t="shared" si="1"/>
        <v>71.81440443213296</v>
      </c>
      <c r="E28" s="1868">
        <v>378</v>
      </c>
      <c r="F28" s="1869">
        <f t="shared" si="2"/>
        <v>26.177285318559555</v>
      </c>
      <c r="G28" s="1868">
        <v>29</v>
      </c>
      <c r="H28" s="1869">
        <f>(G28/D28)*100</f>
        <v>40.38187078109933</v>
      </c>
      <c r="I28" s="1870"/>
      <c r="J28" s="1872"/>
      <c r="K28" s="1873">
        <v>909</v>
      </c>
      <c r="L28" s="1870">
        <v>414</v>
      </c>
      <c r="M28" s="1868">
        <v>73</v>
      </c>
      <c r="N28" s="1870">
        <v>48</v>
      </c>
      <c r="O28" s="1868">
        <v>1037</v>
      </c>
      <c r="P28" s="1870">
        <v>407</v>
      </c>
      <c r="Q28" s="1865"/>
      <c r="X28" s="1866"/>
      <c r="Z28" s="1866"/>
      <c r="AB28" s="1866"/>
      <c r="AD28" s="1866"/>
      <c r="AF28" s="1866"/>
      <c r="AH28" s="1866"/>
      <c r="AJ28" s="1866"/>
      <c r="AL28" s="1866"/>
      <c r="AN28" s="1866"/>
      <c r="AP28" s="1866"/>
      <c r="AR28" s="1866"/>
      <c r="AT28" s="1866"/>
    </row>
    <row r="29" spans="1:46" ht="9.9499999999999993" customHeight="1">
      <c r="A29" s="1874" t="s">
        <v>451</v>
      </c>
      <c r="B29" s="1875">
        <f>SUM(B30:B33)</f>
        <v>743</v>
      </c>
      <c r="C29" s="1875">
        <f>SUM(C30:C33)</f>
        <v>619</v>
      </c>
      <c r="D29" s="1876">
        <f t="shared" si="1"/>
        <v>83.310901749663529</v>
      </c>
      <c r="E29" s="1875">
        <f>SUM(E30:E33)</f>
        <v>37</v>
      </c>
      <c r="F29" s="1876">
        <f t="shared" si="2"/>
        <v>4.9798115746971741</v>
      </c>
      <c r="G29" s="1877"/>
      <c r="H29" s="1876"/>
      <c r="I29" s="1877"/>
      <c r="J29" s="1878"/>
      <c r="K29" s="1889"/>
      <c r="L29" s="1875">
        <f>SUM(L30:L33)</f>
        <v>35</v>
      </c>
      <c r="M29" s="1875">
        <f>SUM(M30:M33)</f>
        <v>51</v>
      </c>
      <c r="N29" s="1875">
        <f>SUM(N30:N33)</f>
        <v>15</v>
      </c>
      <c r="O29" s="1875">
        <f>SUM(O30:O33)</f>
        <v>635</v>
      </c>
      <c r="P29" s="1868">
        <f>SUM(P30:P33)</f>
        <v>85</v>
      </c>
      <c r="Q29" s="1865"/>
      <c r="X29" s="1866"/>
      <c r="Z29" s="1866"/>
      <c r="AB29" s="1866"/>
      <c r="AD29" s="1866"/>
    </row>
    <row r="30" spans="1:46" ht="9.9499999999999993" customHeight="1">
      <c r="A30" s="1881" t="s">
        <v>581</v>
      </c>
      <c r="B30" s="1882">
        <v>239</v>
      </c>
      <c r="C30" s="1882">
        <v>222</v>
      </c>
      <c r="D30" s="1883">
        <f t="shared" si="1"/>
        <v>92.887029288702934</v>
      </c>
      <c r="E30" s="1882">
        <v>17</v>
      </c>
      <c r="F30" s="1883">
        <f t="shared" si="2"/>
        <v>7.1129707112970717</v>
      </c>
      <c r="G30" s="1884"/>
      <c r="H30" s="1883"/>
      <c r="I30" s="1888"/>
      <c r="J30" s="1885"/>
      <c r="K30" s="1886">
        <v>198</v>
      </c>
      <c r="L30" s="1888">
        <v>16</v>
      </c>
      <c r="M30" s="1882">
        <v>17</v>
      </c>
      <c r="N30" s="1888">
        <v>8</v>
      </c>
      <c r="O30" s="1882">
        <v>232</v>
      </c>
      <c r="P30" s="1888">
        <v>7</v>
      </c>
      <c r="Q30" s="1865"/>
      <c r="X30" s="1866"/>
      <c r="Z30" s="1866"/>
    </row>
    <row r="31" spans="1:46" ht="9.9499999999999993" customHeight="1">
      <c r="A31" s="1881" t="s">
        <v>515</v>
      </c>
      <c r="B31" s="1882">
        <v>87</v>
      </c>
      <c r="C31" s="1884"/>
      <c r="D31" s="1883"/>
      <c r="E31" s="1884"/>
      <c r="F31" s="1883"/>
      <c r="G31" s="1884"/>
      <c r="H31" s="1883"/>
      <c r="I31" s="1888"/>
      <c r="J31" s="1885"/>
      <c r="K31" s="1890"/>
      <c r="L31" s="1888"/>
      <c r="M31" s="1884"/>
      <c r="N31" s="1888"/>
      <c r="O31" s="1884"/>
      <c r="P31" s="1888"/>
      <c r="Q31" s="1865"/>
      <c r="X31" s="1866"/>
      <c r="Z31" s="1866"/>
    </row>
    <row r="32" spans="1:46" ht="9.9499999999999993" customHeight="1">
      <c r="A32" s="1881" t="s">
        <v>516</v>
      </c>
      <c r="B32" s="1882">
        <v>337</v>
      </c>
      <c r="C32" s="1882">
        <v>318</v>
      </c>
      <c r="D32" s="1883">
        <f t="shared" ref="D32:D44" si="4">(C32/B32)*100</f>
        <v>94.362017804154306</v>
      </c>
      <c r="E32" s="1882">
        <v>19</v>
      </c>
      <c r="F32" s="1883">
        <f t="shared" ref="F32:F44" si="5">(E32/B32)*100</f>
        <v>5.637982195845697</v>
      </c>
      <c r="G32" s="1884"/>
      <c r="H32" s="1883"/>
      <c r="I32" s="1888"/>
      <c r="J32" s="1885"/>
      <c r="K32" s="1886">
        <v>293</v>
      </c>
      <c r="L32" s="1888">
        <v>19</v>
      </c>
      <c r="M32" s="1882">
        <v>18</v>
      </c>
      <c r="N32" s="1888">
        <v>7</v>
      </c>
      <c r="O32" s="1882">
        <v>323</v>
      </c>
      <c r="P32" s="1888">
        <v>14</v>
      </c>
      <c r="Q32" s="1865"/>
      <c r="X32" s="1866"/>
      <c r="Z32" s="1866"/>
    </row>
    <row r="33" spans="1:16" ht="9.9499999999999993" customHeight="1">
      <c r="A33" s="1881" t="s">
        <v>517</v>
      </c>
      <c r="B33" s="1882">
        <v>80</v>
      </c>
      <c r="C33" s="1882">
        <v>79</v>
      </c>
      <c r="D33" s="1883">
        <f t="shared" si="4"/>
        <v>98.75</v>
      </c>
      <c r="E33" s="1882">
        <v>1</v>
      </c>
      <c r="F33" s="1883">
        <f t="shared" si="5"/>
        <v>1.25</v>
      </c>
      <c r="G33" s="1884"/>
      <c r="H33" s="1883"/>
      <c r="I33" s="1888"/>
      <c r="J33" s="1885"/>
      <c r="K33" s="1886">
        <v>64</v>
      </c>
      <c r="L33" s="1888"/>
      <c r="M33" s="1882">
        <v>16</v>
      </c>
      <c r="N33" s="1888"/>
      <c r="O33" s="1882">
        <v>80</v>
      </c>
      <c r="P33" s="1888">
        <v>64</v>
      </c>
    </row>
    <row r="34" spans="1:16" ht="9.9499999999999993" customHeight="1">
      <c r="A34" s="1867" t="s">
        <v>966</v>
      </c>
      <c r="B34" s="1868">
        <v>341</v>
      </c>
      <c r="C34" s="1868">
        <v>307</v>
      </c>
      <c r="D34" s="1869">
        <f t="shared" si="4"/>
        <v>90.029325513196483</v>
      </c>
      <c r="E34" s="1868">
        <v>33</v>
      </c>
      <c r="F34" s="1869">
        <f t="shared" si="5"/>
        <v>9.67741935483871</v>
      </c>
      <c r="G34" s="1868">
        <v>1</v>
      </c>
      <c r="H34" s="1869">
        <f>(G34/D34)*100</f>
        <v>1.1107491856677525</v>
      </c>
      <c r="I34" s="1870"/>
      <c r="J34" s="1872"/>
      <c r="K34" s="1873">
        <v>150</v>
      </c>
      <c r="L34" s="1870">
        <v>49</v>
      </c>
      <c r="M34" s="1868">
        <v>33</v>
      </c>
      <c r="N34" s="1870">
        <v>109</v>
      </c>
      <c r="O34" s="1868">
        <v>277</v>
      </c>
      <c r="P34" s="1870">
        <v>64</v>
      </c>
    </row>
    <row r="35" spans="1:16" ht="9.9499999999999993" customHeight="1">
      <c r="A35" s="1874" t="s">
        <v>456</v>
      </c>
      <c r="B35" s="1875">
        <f>SUM(B36:B39)</f>
        <v>106</v>
      </c>
      <c r="C35" s="1875">
        <f>SUM(C36:C39)</f>
        <v>92</v>
      </c>
      <c r="D35" s="1876">
        <f t="shared" si="4"/>
        <v>86.79245283018868</v>
      </c>
      <c r="E35" s="1875">
        <f>SUM(E36:E39)</f>
        <v>14</v>
      </c>
      <c r="F35" s="1876">
        <f t="shared" si="5"/>
        <v>13.20754716981132</v>
      </c>
      <c r="G35" s="1877"/>
      <c r="H35" s="1876"/>
      <c r="I35" s="1877"/>
      <c r="J35" s="1878"/>
      <c r="K35" s="1879">
        <f>SUM(K36:K39)</f>
        <v>92</v>
      </c>
      <c r="L35" s="1875">
        <f>SUM(L36:L39)</f>
        <v>14</v>
      </c>
      <c r="M35" s="1877"/>
      <c r="N35" s="1877"/>
      <c r="O35" s="1875">
        <f>SUM(O36:O39)</f>
        <v>70</v>
      </c>
      <c r="P35" s="1875">
        <f>SUM(P36:P39)</f>
        <v>7</v>
      </c>
    </row>
    <row r="36" spans="1:16" ht="9.9499999999999993" customHeight="1">
      <c r="A36" s="1881" t="s">
        <v>581</v>
      </c>
      <c r="B36" s="1882">
        <v>59</v>
      </c>
      <c r="C36" s="1882">
        <v>52</v>
      </c>
      <c r="D36" s="1883">
        <f t="shared" si="4"/>
        <v>88.135593220338976</v>
      </c>
      <c r="E36" s="1882">
        <v>7</v>
      </c>
      <c r="F36" s="1883">
        <f t="shared" si="5"/>
        <v>11.864406779661017</v>
      </c>
      <c r="G36" s="1884"/>
      <c r="H36" s="1883"/>
      <c r="I36" s="1888"/>
      <c r="J36" s="1885"/>
      <c r="K36" s="1886">
        <v>54</v>
      </c>
      <c r="L36" s="1888">
        <v>5</v>
      </c>
      <c r="M36" s="1884"/>
      <c r="N36" s="1888"/>
      <c r="O36" s="1882">
        <v>54</v>
      </c>
      <c r="P36" s="1888">
        <v>5</v>
      </c>
    </row>
    <row r="37" spans="1:16" ht="9.9499999999999993" customHeight="1">
      <c r="A37" s="1881" t="s">
        <v>519</v>
      </c>
      <c r="B37" s="1882">
        <v>10</v>
      </c>
      <c r="C37" s="1882">
        <v>7</v>
      </c>
      <c r="D37" s="1883">
        <f t="shared" si="4"/>
        <v>70</v>
      </c>
      <c r="E37" s="1882">
        <v>3</v>
      </c>
      <c r="F37" s="1883">
        <f t="shared" si="5"/>
        <v>30</v>
      </c>
      <c r="G37" s="1884"/>
      <c r="H37" s="1883"/>
      <c r="I37" s="1888"/>
      <c r="J37" s="1885"/>
      <c r="K37" s="1886">
        <v>8</v>
      </c>
      <c r="L37" s="1888">
        <v>2</v>
      </c>
      <c r="M37" s="1884"/>
      <c r="N37" s="1888"/>
      <c r="O37" s="1882">
        <v>9</v>
      </c>
      <c r="P37" s="1888">
        <v>1</v>
      </c>
    </row>
    <row r="38" spans="1:16" ht="9.9499999999999993" customHeight="1">
      <c r="A38" s="1881" t="s">
        <v>520</v>
      </c>
      <c r="B38" s="1882">
        <v>8</v>
      </c>
      <c r="C38" s="1882">
        <v>7</v>
      </c>
      <c r="D38" s="1883">
        <f t="shared" si="4"/>
        <v>87.5</v>
      </c>
      <c r="E38" s="1882">
        <v>1</v>
      </c>
      <c r="F38" s="1883">
        <f t="shared" si="5"/>
        <v>12.5</v>
      </c>
      <c r="G38" s="1884"/>
      <c r="H38" s="1883"/>
      <c r="I38" s="1888"/>
      <c r="J38" s="1885"/>
      <c r="K38" s="1886">
        <v>7</v>
      </c>
      <c r="L38" s="1888">
        <v>1</v>
      </c>
      <c r="M38" s="1884"/>
      <c r="N38" s="1888"/>
      <c r="O38" s="1882">
        <v>7</v>
      </c>
      <c r="P38" s="1888">
        <v>1</v>
      </c>
    </row>
    <row r="39" spans="1:16" ht="9.9499999999999993" customHeight="1">
      <c r="A39" s="1881" t="s">
        <v>521</v>
      </c>
      <c r="B39" s="1882">
        <v>29</v>
      </c>
      <c r="C39" s="1882">
        <v>26</v>
      </c>
      <c r="D39" s="1883">
        <f t="shared" si="4"/>
        <v>89.65517241379311</v>
      </c>
      <c r="E39" s="1882">
        <v>3</v>
      </c>
      <c r="F39" s="1883">
        <f t="shared" si="5"/>
        <v>10.344827586206897</v>
      </c>
      <c r="G39" s="1884"/>
      <c r="H39" s="1883"/>
      <c r="I39" s="1888"/>
      <c r="J39" s="1885"/>
      <c r="K39" s="1886">
        <v>23</v>
      </c>
      <c r="L39" s="1888">
        <v>6</v>
      </c>
      <c r="M39" s="1884"/>
      <c r="N39" s="1888"/>
      <c r="O39" s="1884"/>
      <c r="P39" s="1888"/>
    </row>
    <row r="40" spans="1:16" ht="9.9499999999999993" customHeight="1">
      <c r="A40" s="1867" t="s">
        <v>460</v>
      </c>
      <c r="B40" s="1868">
        <v>115</v>
      </c>
      <c r="C40" s="1868">
        <v>61</v>
      </c>
      <c r="D40" s="1869">
        <f t="shared" si="4"/>
        <v>53.04347826086957</v>
      </c>
      <c r="E40" s="1868">
        <v>54</v>
      </c>
      <c r="F40" s="1869">
        <f t="shared" si="5"/>
        <v>46.956521739130437</v>
      </c>
      <c r="G40" s="1871"/>
      <c r="H40" s="1869"/>
      <c r="I40" s="1870"/>
      <c r="J40" s="1872"/>
      <c r="K40" s="1873">
        <v>36</v>
      </c>
      <c r="L40" s="1870">
        <v>53</v>
      </c>
      <c r="M40" s="1868">
        <v>16</v>
      </c>
      <c r="N40" s="1870">
        <v>10</v>
      </c>
      <c r="O40" s="1871"/>
      <c r="P40" s="1870"/>
    </row>
    <row r="41" spans="1:16" ht="9.9499999999999993" customHeight="1">
      <c r="A41" s="1867" t="s">
        <v>461</v>
      </c>
      <c r="B41" s="1868">
        <v>700</v>
      </c>
      <c r="C41" s="1868">
        <v>681</v>
      </c>
      <c r="D41" s="1869">
        <f t="shared" si="4"/>
        <v>97.285714285714292</v>
      </c>
      <c r="E41" s="1868">
        <v>19</v>
      </c>
      <c r="F41" s="1869">
        <f t="shared" si="5"/>
        <v>2.7142857142857144</v>
      </c>
      <c r="G41" s="1871"/>
      <c r="H41" s="1869"/>
      <c r="I41" s="1870"/>
      <c r="J41" s="1872"/>
      <c r="K41" s="1873">
        <v>624</v>
      </c>
      <c r="L41" s="1870">
        <v>15</v>
      </c>
      <c r="M41" s="1868">
        <v>18</v>
      </c>
      <c r="N41" s="1870">
        <v>43</v>
      </c>
      <c r="O41" s="1868">
        <v>688</v>
      </c>
      <c r="P41" s="1870">
        <v>12</v>
      </c>
    </row>
    <row r="42" spans="1:16" ht="9.9499999999999993" customHeight="1">
      <c r="A42" s="1867" t="s">
        <v>462</v>
      </c>
      <c r="B42" s="1868">
        <v>219</v>
      </c>
      <c r="C42" s="1868">
        <v>216</v>
      </c>
      <c r="D42" s="1869">
        <f t="shared" si="4"/>
        <v>98.630136986301366</v>
      </c>
      <c r="E42" s="1868">
        <v>3</v>
      </c>
      <c r="F42" s="1869">
        <f t="shared" si="5"/>
        <v>1.3698630136986301</v>
      </c>
      <c r="G42" s="1871"/>
      <c r="H42" s="1869"/>
      <c r="I42" s="1870"/>
      <c r="J42" s="1872"/>
      <c r="K42" s="1873">
        <v>196</v>
      </c>
      <c r="L42" s="1870">
        <v>6</v>
      </c>
      <c r="M42" s="1868">
        <v>11</v>
      </c>
      <c r="N42" s="1870">
        <v>6</v>
      </c>
      <c r="O42" s="1868">
        <v>215</v>
      </c>
      <c r="P42" s="1870">
        <v>4</v>
      </c>
    </row>
    <row r="43" spans="1:16" ht="9.9499999999999993" customHeight="1">
      <c r="A43" s="1867" t="s">
        <v>463</v>
      </c>
      <c r="B43" s="1868">
        <v>304</v>
      </c>
      <c r="C43" s="1868">
        <v>286</v>
      </c>
      <c r="D43" s="1869">
        <f t="shared" si="4"/>
        <v>94.078947368421055</v>
      </c>
      <c r="E43" s="1868">
        <v>18</v>
      </c>
      <c r="F43" s="1869">
        <f t="shared" si="5"/>
        <v>5.9210526315789469</v>
      </c>
      <c r="G43" s="1871"/>
      <c r="H43" s="1869"/>
      <c r="I43" s="1870"/>
      <c r="J43" s="1872"/>
      <c r="K43" s="1873">
        <v>286</v>
      </c>
      <c r="L43" s="1870">
        <v>18</v>
      </c>
      <c r="M43" s="1871"/>
      <c r="N43" s="1870"/>
      <c r="O43" s="1868">
        <v>304</v>
      </c>
      <c r="P43" s="1891"/>
    </row>
    <row r="44" spans="1:16" ht="9.9499999999999993" customHeight="1">
      <c r="A44" s="1867" t="s">
        <v>464</v>
      </c>
      <c r="B44" s="1868">
        <v>556</v>
      </c>
      <c r="C44" s="1868">
        <v>538</v>
      </c>
      <c r="D44" s="1869">
        <f t="shared" si="4"/>
        <v>96.762589928057551</v>
      </c>
      <c r="E44" s="1868">
        <v>18</v>
      </c>
      <c r="F44" s="1869">
        <f t="shared" si="5"/>
        <v>3.2374100719424459</v>
      </c>
      <c r="G44" s="1871"/>
      <c r="H44" s="1869"/>
      <c r="I44" s="1870"/>
      <c r="J44" s="1872"/>
      <c r="K44" s="1873">
        <v>411</v>
      </c>
      <c r="L44" s="1870">
        <v>3</v>
      </c>
      <c r="M44" s="1868">
        <v>58</v>
      </c>
      <c r="N44" s="1870">
        <v>84</v>
      </c>
      <c r="O44" s="1892">
        <v>552</v>
      </c>
      <c r="P44" s="1893">
        <v>4</v>
      </c>
    </row>
    <row r="45" spans="1:16" ht="10.5" hidden="1" customHeight="1">
      <c r="A45" s="1871"/>
      <c r="B45" s="1894"/>
      <c r="C45" s="1871"/>
      <c r="D45" s="1872"/>
      <c r="E45" s="1894"/>
      <c r="F45" s="1894"/>
      <c r="G45" s="1871"/>
      <c r="H45" s="1872"/>
      <c r="I45" s="1894"/>
      <c r="J45" s="1894"/>
      <c r="K45" s="1871"/>
      <c r="L45" s="1894"/>
      <c r="M45" s="1871"/>
      <c r="N45" s="1894"/>
      <c r="O45" s="1871"/>
      <c r="P45" s="1864"/>
    </row>
    <row r="46" spans="1:16" ht="12" customHeight="1">
      <c r="A46" s="1820" t="s">
        <v>1470</v>
      </c>
      <c r="H46" s="1865"/>
      <c r="O46" s="1895" t="s">
        <v>366</v>
      </c>
    </row>
    <row r="47" spans="1:16">
      <c r="A47" s="1816"/>
      <c r="B47" s="1816"/>
      <c r="C47" s="1816"/>
      <c r="D47" s="1816"/>
      <c r="E47" s="1816"/>
      <c r="F47" s="1816"/>
      <c r="G47" s="1816"/>
      <c r="H47" s="1896"/>
      <c r="I47" s="1816"/>
      <c r="J47" s="1816"/>
      <c r="K47" s="1816"/>
      <c r="L47" s="1816"/>
      <c r="M47" s="1816"/>
      <c r="N47" s="1816"/>
      <c r="O47" s="1816"/>
      <c r="P47" s="1866"/>
    </row>
    <row r="48" spans="1:16" ht="8.1" customHeight="1">
      <c r="A48" s="1816"/>
      <c r="B48" s="1816"/>
      <c r="C48" s="1816"/>
      <c r="D48" s="1816"/>
      <c r="E48" s="1816"/>
      <c r="F48" s="1816"/>
      <c r="G48" s="1816"/>
      <c r="H48" s="1896"/>
      <c r="I48" s="1816"/>
      <c r="J48" s="1816"/>
      <c r="K48" s="1816"/>
      <c r="L48" s="1816"/>
      <c r="M48" s="1816"/>
      <c r="N48" s="1816"/>
      <c r="O48" s="1816"/>
      <c r="P48" s="1866"/>
    </row>
    <row r="49" spans="2:36" ht="10.5" hidden="1" customHeight="1">
      <c r="H49" s="1865"/>
      <c r="P49" s="1866"/>
    </row>
    <row r="50" spans="2:36">
      <c r="H50" s="1865"/>
      <c r="P50" s="1866"/>
    </row>
    <row r="51" spans="2:36">
      <c r="H51" s="1865"/>
      <c r="P51" s="1866"/>
      <c r="AB51" s="1866"/>
      <c r="AD51" s="1866"/>
    </row>
    <row r="52" spans="2:36">
      <c r="B52" s="1897" t="s">
        <v>380</v>
      </c>
      <c r="D52" s="1817" t="s">
        <v>380</v>
      </c>
      <c r="E52" s="1897" t="s">
        <v>380</v>
      </c>
      <c r="F52" s="1817" t="s">
        <v>380</v>
      </c>
      <c r="H52" s="1865"/>
      <c r="P52" s="1866"/>
      <c r="AB52" s="1866"/>
      <c r="AD52" s="1866"/>
    </row>
    <row r="53" spans="2:36">
      <c r="H53" s="1865"/>
      <c r="P53" s="1866"/>
      <c r="AB53" s="1866"/>
      <c r="AD53" s="1866"/>
    </row>
    <row r="54" spans="2:36">
      <c r="H54" s="1865"/>
      <c r="P54" s="1866"/>
      <c r="AB54" s="1866"/>
      <c r="AD54" s="1866"/>
    </row>
    <row r="55" spans="2:36">
      <c r="P55" s="1866"/>
      <c r="AB55" s="1866"/>
      <c r="AD55" s="1866"/>
    </row>
    <row r="56" spans="2:36">
      <c r="P56" s="1866"/>
      <c r="AB56" s="1866"/>
      <c r="AD56" s="1866"/>
    </row>
    <row r="57" spans="2:36">
      <c r="P57" s="1866"/>
      <c r="AH57" s="1866"/>
      <c r="AJ57" s="1866"/>
    </row>
    <row r="58" spans="2:36">
      <c r="P58" s="1866"/>
    </row>
    <row r="59" spans="2:36">
      <c r="P59" s="1866"/>
      <c r="AB59" s="1866"/>
      <c r="AD59" s="1866"/>
    </row>
    <row r="60" spans="2:36">
      <c r="P60" s="1866"/>
    </row>
    <row r="87" spans="22:22">
      <c r="V87" s="1820" t="s">
        <v>380</v>
      </c>
    </row>
    <row r="131" spans="61:61">
      <c r="BI131" s="1820" t="s">
        <v>380</v>
      </c>
    </row>
  </sheetData>
  <sheetProtection password="CA55" sheet="1" objects="1" scenarios="1"/>
  <phoneticPr fontId="9" type="noConversion"/>
  <pageMargins left="0.59055118110236227" right="0.59055118110236227" top="0.55118110236220474" bottom="0.98425196850393704" header="0.2" footer="0"/>
  <pageSetup orientation="landscape" r:id="rId1"/>
  <headerFooter alignWithMargins="0"/>
  <rowBreaks count="1" manualBreakCount="1">
    <brk id="46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BI131"/>
  <sheetViews>
    <sheetView showGridLines="0" workbookViewId="0">
      <selection sqref="A1:IV65536"/>
    </sheetView>
  </sheetViews>
  <sheetFormatPr baseColWidth="10" defaultColWidth="11.796875" defaultRowHeight="10.5"/>
  <cols>
    <col min="1" max="1" width="32.19921875" style="1901" customWidth="1"/>
    <col min="2" max="2" width="12" style="1901" customWidth="1"/>
    <col min="3" max="3" width="7.59765625" style="1901" customWidth="1"/>
    <col min="4" max="4" width="8.19921875" style="1901" customWidth="1"/>
    <col min="5" max="6" width="6.59765625" style="1901" customWidth="1"/>
    <col min="7" max="7" width="5.19921875" style="1901" customWidth="1"/>
    <col min="8" max="8" width="6" style="1901" customWidth="1"/>
    <col min="9" max="9" width="8.19921875" style="1901" customWidth="1"/>
    <col min="10" max="10" width="5.796875" style="1901" customWidth="1"/>
    <col min="11" max="11" width="8.59765625" style="1901" customWidth="1"/>
    <col min="12" max="12" width="8.19921875" style="1901" customWidth="1"/>
    <col min="13" max="13" width="8" style="1901" customWidth="1"/>
    <col min="14" max="14" width="9" style="1901" customWidth="1"/>
    <col min="15" max="15" width="0.796875" style="1901" hidden="1" customWidth="1"/>
    <col min="16" max="16" width="10.19921875" style="1901" customWidth="1"/>
    <col min="17" max="20" width="11.796875" style="1901"/>
    <col min="21" max="21" width="3.3984375" style="1901" customWidth="1"/>
    <col min="22" max="22" width="44.19921875" style="1901" customWidth="1"/>
    <col min="23" max="16384" width="11.796875" style="1901"/>
  </cols>
  <sheetData>
    <row r="1" spans="1:48">
      <c r="A1" s="1898" t="s">
        <v>298</v>
      </c>
      <c r="B1" s="1899"/>
      <c r="C1" s="1899"/>
      <c r="D1" s="1899"/>
      <c r="E1" s="1899"/>
      <c r="F1" s="1899"/>
      <c r="G1" s="1899"/>
      <c r="H1" s="1899"/>
      <c r="I1" s="1899"/>
      <c r="J1" s="1899"/>
      <c r="K1" s="1899"/>
      <c r="L1" s="1899"/>
      <c r="M1" s="1899"/>
      <c r="N1" s="1899"/>
      <c r="O1" s="1900"/>
    </row>
    <row r="2" spans="1:48" ht="10.5" hidden="1" customHeight="1">
      <c r="A2" s="1902"/>
      <c r="B2" s="1899"/>
      <c r="C2" s="1899"/>
      <c r="D2" s="1899"/>
      <c r="E2" s="1899"/>
      <c r="F2" s="1899"/>
      <c r="G2" s="1899"/>
      <c r="H2" s="1899"/>
      <c r="I2" s="1899"/>
      <c r="J2" s="1899"/>
      <c r="K2" s="1899"/>
      <c r="L2" s="1899"/>
      <c r="M2" s="1899"/>
      <c r="N2" s="1899"/>
      <c r="O2" s="1900"/>
    </row>
    <row r="3" spans="1:48">
      <c r="A3" s="1898" t="s">
        <v>967</v>
      </c>
      <c r="B3" s="1899"/>
      <c r="C3" s="1899"/>
      <c r="D3" s="1899"/>
      <c r="E3" s="1899"/>
      <c r="F3" s="1899"/>
      <c r="G3" s="1899"/>
      <c r="H3" s="1899"/>
      <c r="I3" s="1899"/>
      <c r="J3" s="1899"/>
      <c r="K3" s="1899"/>
      <c r="L3" s="1899"/>
      <c r="M3" s="1899"/>
      <c r="N3" s="1899"/>
      <c r="O3" s="1900"/>
    </row>
    <row r="4" spans="1:48">
      <c r="A4" s="1898" t="s">
        <v>942</v>
      </c>
      <c r="B4" s="1899"/>
      <c r="C4" s="1899"/>
      <c r="D4" s="1899"/>
      <c r="E4" s="1899"/>
      <c r="F4" s="1899"/>
      <c r="G4" s="1899"/>
      <c r="H4" s="1899"/>
      <c r="I4" s="1899"/>
      <c r="J4" s="1899"/>
      <c r="K4" s="1899"/>
      <c r="L4" s="1899"/>
      <c r="M4" s="1899"/>
      <c r="N4" s="1899"/>
      <c r="O4" s="1900"/>
    </row>
    <row r="5" spans="1:48">
      <c r="A5" s="1898" t="s">
        <v>968</v>
      </c>
      <c r="B5" s="1899"/>
      <c r="C5" s="1899"/>
      <c r="D5" s="1899"/>
      <c r="E5" s="1903" t="s">
        <v>380</v>
      </c>
      <c r="F5" s="1899"/>
      <c r="G5" s="1899"/>
      <c r="H5" s="1899"/>
      <c r="I5" s="1899"/>
      <c r="J5" s="1899"/>
      <c r="K5" s="1899"/>
      <c r="L5" s="1899"/>
      <c r="M5" s="1899"/>
      <c r="N5" s="1899"/>
      <c r="O5" s="1900"/>
      <c r="AV5" s="1904" t="s">
        <v>380</v>
      </c>
    </row>
    <row r="6" spans="1:48">
      <c r="B6" s="1900"/>
      <c r="C6" s="1900"/>
      <c r="D6" s="1900"/>
      <c r="E6" s="1900"/>
      <c r="F6" s="1900"/>
      <c r="G6" s="1900"/>
      <c r="H6" s="1900"/>
      <c r="I6" s="1900"/>
      <c r="J6" s="1900"/>
      <c r="K6" s="1900"/>
      <c r="L6" s="1900"/>
      <c r="M6" s="1900"/>
      <c r="N6" s="1900"/>
      <c r="O6" s="1900"/>
    </row>
    <row r="7" spans="1:48" ht="12" customHeight="1">
      <c r="A7" s="1900"/>
      <c r="B7" s="1900"/>
      <c r="C7" s="1900"/>
      <c r="D7" s="1900"/>
      <c r="E7" s="1900"/>
      <c r="F7" s="1900"/>
      <c r="G7" s="1900"/>
      <c r="H7" s="1900"/>
      <c r="I7" s="1900"/>
      <c r="J7" s="1900"/>
      <c r="K7" s="1900"/>
      <c r="L7" s="1900"/>
      <c r="M7" s="1900"/>
      <c r="N7" s="1900"/>
      <c r="O7" s="1900"/>
    </row>
    <row r="8" spans="1:48" ht="10.5" hidden="1" customHeight="1">
      <c r="A8" s="1905"/>
      <c r="B8" s="1906"/>
      <c r="C8" s="1905"/>
      <c r="D8" s="1907"/>
      <c r="E8" s="1907"/>
      <c r="F8" s="1907"/>
      <c r="G8" s="1906"/>
      <c r="H8" s="1906"/>
      <c r="I8" s="1906"/>
      <c r="J8" s="1906"/>
      <c r="K8" s="1906"/>
      <c r="L8" s="1906"/>
      <c r="M8" s="1906"/>
      <c r="N8" s="1906"/>
      <c r="O8" s="1906"/>
      <c r="P8" s="1908"/>
    </row>
    <row r="9" spans="1:48" ht="9.9499999999999993" customHeight="1">
      <c r="A9" s="1909"/>
      <c r="B9" s="1910"/>
      <c r="C9" s="1911"/>
      <c r="D9" s="1911"/>
      <c r="E9" s="1911"/>
      <c r="F9" s="1911"/>
      <c r="G9" s="1912"/>
      <c r="H9" s="1912"/>
      <c r="I9" s="1912"/>
      <c r="J9" s="1910"/>
      <c r="K9" s="1912"/>
      <c r="L9" s="1912"/>
      <c r="M9" s="1912"/>
      <c r="N9" s="3034"/>
      <c r="O9" s="1913"/>
      <c r="P9" s="1914"/>
    </row>
    <row r="10" spans="1:48" ht="9.9499999999999993" customHeight="1">
      <c r="A10" s="1915"/>
      <c r="B10" s="1916" t="s">
        <v>492</v>
      </c>
      <c r="C10" s="1917"/>
      <c r="D10" s="1918"/>
      <c r="E10" s="1919" t="s">
        <v>944</v>
      </c>
      <c r="F10" s="1918"/>
      <c r="G10" s="1918"/>
      <c r="H10" s="1918"/>
      <c r="I10" s="1918"/>
      <c r="J10" s="1913"/>
      <c r="K10" s="1920" t="s">
        <v>945</v>
      </c>
      <c r="L10" s="1918"/>
      <c r="M10" s="1918"/>
      <c r="N10" s="3035"/>
      <c r="O10" s="1921"/>
      <c r="P10" s="1922" t="s">
        <v>946</v>
      </c>
    </row>
    <row r="11" spans="1:48" ht="9.9499999999999993" customHeight="1">
      <c r="A11" s="1923" t="s">
        <v>381</v>
      </c>
      <c r="B11" s="1916" t="s">
        <v>498</v>
      </c>
      <c r="C11" s="1922" t="s">
        <v>948</v>
      </c>
      <c r="D11" s="1924"/>
      <c r="E11" s="1922" t="s">
        <v>949</v>
      </c>
      <c r="F11" s="1924"/>
      <c r="G11" s="1922" t="s">
        <v>950</v>
      </c>
      <c r="H11" s="1924"/>
      <c r="I11" s="1922" t="s">
        <v>951</v>
      </c>
      <c r="J11" s="1912"/>
      <c r="K11" s="1925" t="s">
        <v>952</v>
      </c>
      <c r="L11" s="1922" t="s">
        <v>953</v>
      </c>
      <c r="M11" s="1922" t="s">
        <v>954</v>
      </c>
      <c r="N11" s="3036" t="s">
        <v>955</v>
      </c>
      <c r="O11" s="1922" t="s">
        <v>956</v>
      </c>
      <c r="P11" s="1922" t="s">
        <v>957</v>
      </c>
      <c r="S11" s="1904" t="s">
        <v>380</v>
      </c>
    </row>
    <row r="12" spans="1:48" ht="9.9499999999999993" customHeight="1">
      <c r="A12" s="1926"/>
      <c r="B12" s="1927"/>
      <c r="C12" s="1928" t="s">
        <v>958</v>
      </c>
      <c r="D12" s="1929" t="s">
        <v>695</v>
      </c>
      <c r="E12" s="1928" t="s">
        <v>959</v>
      </c>
      <c r="F12" s="1929" t="s">
        <v>695</v>
      </c>
      <c r="G12" s="1928" t="s">
        <v>960</v>
      </c>
      <c r="H12" s="1929" t="s">
        <v>695</v>
      </c>
      <c r="I12" s="1928" t="s">
        <v>961</v>
      </c>
      <c r="J12" s="1930" t="s">
        <v>695</v>
      </c>
      <c r="K12" s="1931"/>
      <c r="L12" s="1928" t="s">
        <v>962</v>
      </c>
      <c r="M12" s="1928" t="s">
        <v>963</v>
      </c>
      <c r="N12" s="3037"/>
      <c r="O12" s="1932" t="s">
        <v>964</v>
      </c>
      <c r="P12" s="1928" t="s">
        <v>969</v>
      </c>
    </row>
    <row r="13" spans="1:48" ht="3.95" customHeight="1">
      <c r="A13" s="1933"/>
      <c r="B13" s="1934"/>
      <c r="C13" s="1934"/>
      <c r="D13" s="1934"/>
      <c r="E13" s="1934"/>
      <c r="F13" s="1934"/>
      <c r="G13" s="1934"/>
      <c r="H13" s="1934"/>
      <c r="I13" s="1934"/>
      <c r="J13" s="1935"/>
      <c r="K13" s="1936"/>
      <c r="L13" s="1934"/>
      <c r="M13" s="1934"/>
      <c r="N13" s="1934"/>
      <c r="P13" s="1934"/>
    </row>
    <row r="14" spans="1:48" ht="12.95" customHeight="1">
      <c r="A14" s="1937" t="s">
        <v>470</v>
      </c>
      <c r="B14" s="1938">
        <f>SUM(B16:B32)</f>
        <v>12377</v>
      </c>
      <c r="C14" s="1938">
        <f>SUM(C16:C32)</f>
        <v>12036</v>
      </c>
      <c r="D14" s="1939">
        <f>(C14/B14)*100</f>
        <v>97.244889714793572</v>
      </c>
      <c r="E14" s="1938">
        <f>SUM(E16:E32)</f>
        <v>331</v>
      </c>
      <c r="F14" s="1940">
        <f>(E14/B14)*100</f>
        <v>2.6743152621798498</v>
      </c>
      <c r="G14" s="1938">
        <f>SUM(G16:G32)</f>
        <v>2</v>
      </c>
      <c r="H14" s="1940">
        <f>(G14/B14)*100</f>
        <v>1.6159004605316312E-2</v>
      </c>
      <c r="I14" s="1940">
        <v>8</v>
      </c>
      <c r="J14" s="1940">
        <f>(I14/B14)*100</f>
        <v>6.4636018421265248E-2</v>
      </c>
      <c r="K14" s="1938">
        <f>SUM(K16:K32)</f>
        <v>11455</v>
      </c>
      <c r="L14" s="1938">
        <f>SUM(L16:L32)</f>
        <v>250</v>
      </c>
      <c r="M14" s="1938">
        <f>SUM(M16:M32)</f>
        <v>493</v>
      </c>
      <c r="N14" s="1938">
        <f>SUM(N16:N32)</f>
        <v>179</v>
      </c>
      <c r="O14" s="1941"/>
      <c r="P14" s="1942"/>
    </row>
    <row r="15" spans="1:48" ht="10.5" hidden="1" customHeight="1">
      <c r="A15" s="1942"/>
      <c r="B15" s="1943"/>
      <c r="C15" s="1943"/>
      <c r="D15" s="1944"/>
      <c r="E15" s="1943"/>
      <c r="F15" s="1942"/>
      <c r="G15" s="1943"/>
      <c r="H15" s="1942"/>
      <c r="I15" s="1943"/>
      <c r="J15" s="1942"/>
      <c r="K15" s="1943"/>
      <c r="L15" s="1943"/>
      <c r="M15" s="1943"/>
      <c r="N15" s="1943"/>
      <c r="O15" s="1942"/>
      <c r="P15" s="1943"/>
      <c r="Q15" s="1945"/>
      <c r="X15" s="1946"/>
      <c r="Z15" s="1946"/>
    </row>
    <row r="16" spans="1:48" ht="15" customHeight="1">
      <c r="A16" s="1947" t="s">
        <v>970</v>
      </c>
      <c r="B16" s="1948">
        <f t="shared" ref="B16:B32" si="0">SUM(C16+E16+G16+I16)</f>
        <v>3350</v>
      </c>
      <c r="C16" s="1948">
        <v>3340</v>
      </c>
      <c r="D16" s="1949">
        <f t="shared" ref="D16:D32" si="1">(C16/B16)*100</f>
        <v>99.701492537313428</v>
      </c>
      <c r="E16" s="1948">
        <v>10</v>
      </c>
      <c r="F16" s="1950">
        <f t="shared" ref="F16:F32" si="2">(E16/B16)*100</f>
        <v>0.29850746268656719</v>
      </c>
      <c r="G16" s="1948"/>
      <c r="H16" s="1951"/>
      <c r="I16" s="1948"/>
      <c r="J16" s="1951"/>
      <c r="K16" s="1948">
        <v>3133</v>
      </c>
      <c r="L16" s="1948">
        <v>2</v>
      </c>
      <c r="M16" s="1948">
        <v>160</v>
      </c>
      <c r="N16" s="1948">
        <v>55</v>
      </c>
      <c r="O16" s="1951"/>
      <c r="P16" s="1948"/>
      <c r="Q16" s="1945"/>
      <c r="X16" s="1946"/>
      <c r="Z16" s="1946"/>
    </row>
    <row r="17" spans="1:46" ht="15" customHeight="1">
      <c r="A17" s="1947" t="s">
        <v>971</v>
      </c>
      <c r="B17" s="1948">
        <f t="shared" si="0"/>
        <v>789</v>
      </c>
      <c r="C17" s="1948">
        <v>789</v>
      </c>
      <c r="D17" s="1949">
        <f t="shared" si="1"/>
        <v>100</v>
      </c>
      <c r="E17" s="1948"/>
      <c r="F17" s="1950">
        <f t="shared" si="2"/>
        <v>0</v>
      </c>
      <c r="G17" s="1948"/>
      <c r="H17" s="1951"/>
      <c r="I17" s="1948"/>
      <c r="J17" s="1951"/>
      <c r="K17" s="1948">
        <v>768</v>
      </c>
      <c r="L17" s="1948"/>
      <c r="M17" s="1948">
        <v>21</v>
      </c>
      <c r="N17" s="1948"/>
      <c r="O17" s="1951"/>
      <c r="P17" s="1948"/>
      <c r="X17" s="1946"/>
      <c r="Z17" s="1946"/>
    </row>
    <row r="18" spans="1:46" ht="15" customHeight="1">
      <c r="A18" s="1947" t="s">
        <v>972</v>
      </c>
      <c r="B18" s="1948">
        <f t="shared" si="0"/>
        <v>971</v>
      </c>
      <c r="C18" s="1948">
        <v>969</v>
      </c>
      <c r="D18" s="1949">
        <f t="shared" si="1"/>
        <v>99.794026776519047</v>
      </c>
      <c r="E18" s="1948">
        <v>2</v>
      </c>
      <c r="F18" s="1950">
        <f t="shared" si="2"/>
        <v>0.20597322348094746</v>
      </c>
      <c r="G18" s="1948"/>
      <c r="H18" s="1951"/>
      <c r="I18" s="1948"/>
      <c r="J18" s="1951"/>
      <c r="K18" s="1948">
        <v>969</v>
      </c>
      <c r="L18" s="1948"/>
      <c r="M18" s="1948"/>
      <c r="N18" s="1948">
        <v>2</v>
      </c>
      <c r="O18" s="1951"/>
      <c r="P18" s="1951"/>
      <c r="Q18" s="1945"/>
    </row>
    <row r="19" spans="1:46" ht="15" customHeight="1">
      <c r="A19" s="1947" t="s">
        <v>973</v>
      </c>
      <c r="B19" s="1948">
        <f t="shared" si="0"/>
        <v>841</v>
      </c>
      <c r="C19" s="1948">
        <v>841</v>
      </c>
      <c r="D19" s="1949">
        <f t="shared" si="1"/>
        <v>100</v>
      </c>
      <c r="E19" s="1948"/>
      <c r="F19" s="1950">
        <f t="shared" si="2"/>
        <v>0</v>
      </c>
      <c r="G19" s="1948"/>
      <c r="H19" s="1951"/>
      <c r="I19" s="1948"/>
      <c r="J19" s="1951"/>
      <c r="K19" s="1948">
        <v>805</v>
      </c>
      <c r="L19" s="1948"/>
      <c r="M19" s="1948">
        <v>36</v>
      </c>
      <c r="N19" s="1948"/>
      <c r="O19" s="1951"/>
      <c r="P19" s="1948"/>
    </row>
    <row r="20" spans="1:46" ht="15" customHeight="1">
      <c r="A20" s="1947" t="s">
        <v>974</v>
      </c>
      <c r="B20" s="1948">
        <f t="shared" si="0"/>
        <v>1163</v>
      </c>
      <c r="C20" s="1948">
        <v>1153</v>
      </c>
      <c r="D20" s="1949">
        <f t="shared" si="1"/>
        <v>99.140154772141003</v>
      </c>
      <c r="E20" s="1948">
        <v>10</v>
      </c>
      <c r="F20" s="1950">
        <f t="shared" si="2"/>
        <v>0.85984522785898543</v>
      </c>
      <c r="G20" s="1948"/>
      <c r="H20" s="1951"/>
      <c r="I20" s="1948"/>
      <c r="J20" s="1950">
        <f>(I20/B20)*100</f>
        <v>0</v>
      </c>
      <c r="K20" s="1948">
        <v>1163</v>
      </c>
      <c r="L20" s="1948"/>
      <c r="M20" s="1948"/>
      <c r="N20" s="1948"/>
      <c r="O20" s="1951"/>
      <c r="P20" s="1948"/>
      <c r="X20" s="1946"/>
      <c r="Z20" s="1946"/>
    </row>
    <row r="21" spans="1:46" ht="15" customHeight="1">
      <c r="A21" s="1947" t="s">
        <v>975</v>
      </c>
      <c r="B21" s="1948">
        <f t="shared" si="0"/>
        <v>350</v>
      </c>
      <c r="C21" s="1948">
        <v>350</v>
      </c>
      <c r="D21" s="1949">
        <f t="shared" si="1"/>
        <v>100</v>
      </c>
      <c r="E21" s="1948"/>
      <c r="F21" s="1950">
        <f t="shared" si="2"/>
        <v>0</v>
      </c>
      <c r="G21" s="1948"/>
      <c r="H21" s="1951"/>
      <c r="I21" s="1948"/>
      <c r="J21" s="1951"/>
      <c r="K21" s="1948">
        <v>317</v>
      </c>
      <c r="L21" s="1948">
        <v>8</v>
      </c>
      <c r="M21" s="1948">
        <v>10</v>
      </c>
      <c r="N21" s="1948">
        <v>15</v>
      </c>
      <c r="O21" s="1951"/>
      <c r="P21" s="1948"/>
      <c r="X21" s="1946"/>
      <c r="Z21" s="1946"/>
    </row>
    <row r="22" spans="1:46" ht="15" customHeight="1">
      <c r="A22" s="1947" t="s">
        <v>976</v>
      </c>
      <c r="B22" s="1948">
        <f t="shared" si="0"/>
        <v>502</v>
      </c>
      <c r="C22" s="1948">
        <v>502</v>
      </c>
      <c r="D22" s="1949">
        <f t="shared" si="1"/>
        <v>100</v>
      </c>
      <c r="E22" s="1948"/>
      <c r="F22" s="1950">
        <f t="shared" si="2"/>
        <v>0</v>
      </c>
      <c r="G22" s="1948"/>
      <c r="H22" s="1951"/>
      <c r="I22" s="1948"/>
      <c r="J22" s="1951"/>
      <c r="K22" s="1948">
        <v>502</v>
      </c>
      <c r="L22" s="1948"/>
      <c r="M22" s="1948"/>
      <c r="N22" s="1948"/>
      <c r="O22" s="1951"/>
      <c r="P22" s="1948"/>
      <c r="Q22" s="1945"/>
    </row>
    <row r="23" spans="1:46" ht="15" customHeight="1">
      <c r="A23" s="1947" t="s">
        <v>977</v>
      </c>
      <c r="B23" s="1948">
        <f t="shared" si="0"/>
        <v>316</v>
      </c>
      <c r="C23" s="1948">
        <v>314</v>
      </c>
      <c r="D23" s="1949">
        <f t="shared" si="1"/>
        <v>99.367088607594937</v>
      </c>
      <c r="E23" s="1948">
        <v>2</v>
      </c>
      <c r="F23" s="1950">
        <f t="shared" si="2"/>
        <v>0.63291139240506333</v>
      </c>
      <c r="G23" s="1948"/>
      <c r="H23" s="1951"/>
      <c r="I23" s="1948"/>
      <c r="J23" s="1951"/>
      <c r="K23" s="1948">
        <v>301</v>
      </c>
      <c r="L23" s="1948">
        <v>2</v>
      </c>
      <c r="M23" s="1948">
        <v>10</v>
      </c>
      <c r="N23" s="1948">
        <v>3</v>
      </c>
      <c r="O23" s="1951"/>
      <c r="P23" s="1948"/>
      <c r="Q23" s="1945"/>
      <c r="X23" s="1946"/>
      <c r="Z23" s="1946"/>
    </row>
    <row r="24" spans="1:46" ht="15" customHeight="1">
      <c r="A24" s="1947" t="s">
        <v>978</v>
      </c>
      <c r="B24" s="1948">
        <f t="shared" si="0"/>
        <v>320</v>
      </c>
      <c r="C24" s="1948">
        <v>320</v>
      </c>
      <c r="D24" s="1949">
        <f t="shared" si="1"/>
        <v>100</v>
      </c>
      <c r="E24" s="1948"/>
      <c r="F24" s="1950">
        <f t="shared" si="2"/>
        <v>0</v>
      </c>
      <c r="G24" s="1948"/>
      <c r="H24" s="1951"/>
      <c r="I24" s="1948"/>
      <c r="J24" s="1951"/>
      <c r="K24" s="1948">
        <v>303</v>
      </c>
      <c r="L24" s="1948"/>
      <c r="M24" s="1948">
        <v>17</v>
      </c>
      <c r="N24" s="1948"/>
      <c r="O24" s="1951"/>
      <c r="P24" s="1951"/>
      <c r="X24" s="1946"/>
      <c r="Z24" s="1946"/>
    </row>
    <row r="25" spans="1:46" ht="15" customHeight="1">
      <c r="A25" s="1947" t="s">
        <v>979</v>
      </c>
      <c r="B25" s="1948">
        <f t="shared" si="0"/>
        <v>293</v>
      </c>
      <c r="C25" s="1948">
        <v>292</v>
      </c>
      <c r="D25" s="1949">
        <f t="shared" si="1"/>
        <v>99.658703071672349</v>
      </c>
      <c r="E25" s="1948">
        <v>1</v>
      </c>
      <c r="F25" s="1950">
        <f t="shared" si="2"/>
        <v>0.34129692832764508</v>
      </c>
      <c r="G25" s="1948"/>
      <c r="H25" s="1951"/>
      <c r="I25" s="1948"/>
      <c r="J25" s="1951"/>
      <c r="K25" s="1948">
        <v>283</v>
      </c>
      <c r="L25" s="1948">
        <v>1</v>
      </c>
      <c r="M25" s="1948">
        <v>6</v>
      </c>
      <c r="N25" s="1948">
        <v>3</v>
      </c>
      <c r="O25" s="1951"/>
      <c r="P25" s="1948"/>
      <c r="X25" s="1946"/>
      <c r="Z25" s="1946"/>
    </row>
    <row r="26" spans="1:46" ht="15" customHeight="1">
      <c r="A26" s="1947" t="s">
        <v>980</v>
      </c>
      <c r="B26" s="1948">
        <f t="shared" si="0"/>
        <v>454</v>
      </c>
      <c r="C26" s="1948">
        <v>454</v>
      </c>
      <c r="D26" s="1949">
        <f t="shared" si="1"/>
        <v>100</v>
      </c>
      <c r="E26" s="1948"/>
      <c r="F26" s="1950">
        <f t="shared" si="2"/>
        <v>0</v>
      </c>
      <c r="G26" s="1948"/>
      <c r="H26" s="1951"/>
      <c r="I26" s="1948"/>
      <c r="J26" s="1951"/>
      <c r="K26" s="1948">
        <v>414</v>
      </c>
      <c r="L26" s="1948">
        <v>10</v>
      </c>
      <c r="M26" s="1948">
        <v>30</v>
      </c>
      <c r="N26" s="1948"/>
      <c r="O26" s="1951"/>
      <c r="P26" s="1948"/>
      <c r="Q26" s="1945"/>
      <c r="X26" s="1946"/>
      <c r="Z26" s="1946"/>
    </row>
    <row r="27" spans="1:46" ht="15" customHeight="1">
      <c r="A27" s="1947" t="s">
        <v>981</v>
      </c>
      <c r="B27" s="1948">
        <f t="shared" si="0"/>
        <v>207</v>
      </c>
      <c r="C27" s="1948">
        <v>202</v>
      </c>
      <c r="D27" s="1949">
        <f t="shared" si="1"/>
        <v>97.584541062801932</v>
      </c>
      <c r="E27" s="1948">
        <v>5</v>
      </c>
      <c r="F27" s="1950">
        <f t="shared" si="2"/>
        <v>2.4154589371980677</v>
      </c>
      <c r="G27" s="1948"/>
      <c r="H27" s="1951"/>
      <c r="I27" s="1948"/>
      <c r="J27" s="1951"/>
      <c r="K27" s="1948">
        <v>201</v>
      </c>
      <c r="L27" s="1948">
        <v>1</v>
      </c>
      <c r="M27" s="1948">
        <v>3</v>
      </c>
      <c r="N27" s="1948">
        <v>2</v>
      </c>
      <c r="O27" s="1951"/>
      <c r="P27" s="1948"/>
      <c r="X27" s="1946"/>
      <c r="Z27" s="1946"/>
    </row>
    <row r="28" spans="1:46" ht="15" customHeight="1">
      <c r="A28" s="1947" t="s">
        <v>982</v>
      </c>
      <c r="B28" s="1948">
        <f t="shared" si="0"/>
        <v>1748</v>
      </c>
      <c r="C28" s="1948">
        <v>1742</v>
      </c>
      <c r="D28" s="1949">
        <f t="shared" si="1"/>
        <v>99.656750572082373</v>
      </c>
      <c r="E28" s="1948">
        <v>6</v>
      </c>
      <c r="F28" s="1950">
        <f t="shared" si="2"/>
        <v>0.34324942791762014</v>
      </c>
      <c r="G28" s="1948"/>
      <c r="H28" s="1951"/>
      <c r="I28" s="1948"/>
      <c r="J28" s="1951"/>
      <c r="K28" s="1948">
        <v>1470</v>
      </c>
      <c r="L28" s="1948">
        <v>25</v>
      </c>
      <c r="M28" s="1948">
        <v>180</v>
      </c>
      <c r="N28" s="1948">
        <v>73</v>
      </c>
      <c r="O28" s="1951"/>
      <c r="P28" s="1948"/>
      <c r="Q28" s="1945"/>
      <c r="X28" s="1946"/>
      <c r="Z28" s="1946"/>
      <c r="AB28" s="1946"/>
      <c r="AD28" s="1946"/>
      <c r="AF28" s="1946"/>
      <c r="AH28" s="1946"/>
      <c r="AJ28" s="1946"/>
      <c r="AL28" s="1946"/>
      <c r="AN28" s="1946"/>
      <c r="AP28" s="1946"/>
      <c r="AR28" s="1946"/>
      <c r="AT28" s="1946"/>
    </row>
    <row r="29" spans="1:46" ht="15" customHeight="1">
      <c r="A29" s="1947" t="s">
        <v>983</v>
      </c>
      <c r="B29" s="1948">
        <f t="shared" si="0"/>
        <v>766</v>
      </c>
      <c r="C29" s="1948">
        <v>546</v>
      </c>
      <c r="D29" s="1949">
        <f t="shared" si="1"/>
        <v>71.27937336814621</v>
      </c>
      <c r="E29" s="1948">
        <v>210</v>
      </c>
      <c r="F29" s="1950">
        <f t="shared" si="2"/>
        <v>27.415143603133156</v>
      </c>
      <c r="G29" s="1948">
        <v>2</v>
      </c>
      <c r="H29" s="1950">
        <f>(G29/B29)*100</f>
        <v>0.26109660574412535</v>
      </c>
      <c r="I29" s="1948">
        <v>8</v>
      </c>
      <c r="J29" s="1950">
        <f>(I29/B29)*100</f>
        <v>1.0443864229765014</v>
      </c>
      <c r="K29" s="1948">
        <v>545</v>
      </c>
      <c r="L29" s="1948">
        <v>193</v>
      </c>
      <c r="M29" s="1948">
        <v>8</v>
      </c>
      <c r="N29" s="1948">
        <v>20</v>
      </c>
      <c r="O29" s="1951"/>
      <c r="P29" s="1951"/>
      <c r="Q29" s="1945"/>
      <c r="X29" s="1946"/>
      <c r="Z29" s="1946"/>
      <c r="AB29" s="1946"/>
      <c r="AD29" s="1946"/>
    </row>
    <row r="30" spans="1:46" ht="15" customHeight="1">
      <c r="A30" s="1947" t="s">
        <v>984</v>
      </c>
      <c r="B30" s="1948">
        <f t="shared" si="0"/>
        <v>63</v>
      </c>
      <c r="C30" s="1948">
        <v>63</v>
      </c>
      <c r="D30" s="1949">
        <f t="shared" si="1"/>
        <v>100</v>
      </c>
      <c r="E30" s="1948"/>
      <c r="F30" s="1950">
        <f t="shared" si="2"/>
        <v>0</v>
      </c>
      <c r="G30" s="1948"/>
      <c r="H30" s="1951"/>
      <c r="I30" s="1948"/>
      <c r="J30" s="1951"/>
      <c r="K30" s="1948">
        <v>58</v>
      </c>
      <c r="L30" s="1948"/>
      <c r="M30" s="1948">
        <v>1</v>
      </c>
      <c r="N30" s="1948">
        <v>4</v>
      </c>
      <c r="O30" s="1951"/>
      <c r="P30" s="1948"/>
      <c r="Q30" s="1945"/>
      <c r="X30" s="1946"/>
      <c r="Z30" s="1946"/>
    </row>
    <row r="31" spans="1:46" ht="15" customHeight="1">
      <c r="A31" s="1947" t="s">
        <v>985</v>
      </c>
      <c r="B31" s="1948">
        <f t="shared" si="0"/>
        <v>115</v>
      </c>
      <c r="C31" s="1948">
        <v>109</v>
      </c>
      <c r="D31" s="1949">
        <f t="shared" si="1"/>
        <v>94.782608695652172</v>
      </c>
      <c r="E31" s="1948">
        <v>6</v>
      </c>
      <c r="F31" s="1950">
        <f t="shared" si="2"/>
        <v>5.2173913043478262</v>
      </c>
      <c r="G31" s="1948"/>
      <c r="H31" s="1951"/>
      <c r="I31" s="1948"/>
      <c r="J31" s="1951"/>
      <c r="K31" s="1948">
        <v>109</v>
      </c>
      <c r="L31" s="1948"/>
      <c r="M31" s="1948">
        <v>6</v>
      </c>
      <c r="N31" s="1948"/>
      <c r="O31" s="1951"/>
      <c r="P31" s="1948"/>
      <c r="Q31" s="1945"/>
      <c r="X31" s="1946"/>
      <c r="Z31" s="1946"/>
    </row>
    <row r="32" spans="1:46" ht="15" customHeight="1">
      <c r="A32" s="1947" t="s">
        <v>986</v>
      </c>
      <c r="B32" s="1948">
        <f t="shared" si="0"/>
        <v>129</v>
      </c>
      <c r="C32" s="1948">
        <v>50</v>
      </c>
      <c r="D32" s="1949">
        <f t="shared" si="1"/>
        <v>38.759689922480625</v>
      </c>
      <c r="E32" s="1948">
        <v>79</v>
      </c>
      <c r="F32" s="1950">
        <f t="shared" si="2"/>
        <v>61.240310077519375</v>
      </c>
      <c r="G32" s="1948"/>
      <c r="H32" s="1951"/>
      <c r="I32" s="1948"/>
      <c r="J32" s="1951"/>
      <c r="K32" s="1948">
        <v>114</v>
      </c>
      <c r="L32" s="1948">
        <v>8</v>
      </c>
      <c r="M32" s="1948">
        <v>5</v>
      </c>
      <c r="N32" s="1948">
        <v>2</v>
      </c>
      <c r="O32" s="1951"/>
      <c r="P32" s="1948"/>
      <c r="Q32" s="1945"/>
      <c r="X32" s="1946"/>
      <c r="Z32" s="1946"/>
    </row>
    <row r="33" spans="1:16" ht="15" customHeight="1">
      <c r="A33" s="1900"/>
      <c r="B33" s="1952"/>
      <c r="C33" s="1900"/>
      <c r="D33" s="1900"/>
      <c r="E33" s="1952"/>
      <c r="F33" s="1900"/>
      <c r="G33" s="1952"/>
      <c r="H33" s="1900"/>
      <c r="I33" s="1952"/>
      <c r="J33" s="1900"/>
      <c r="K33" s="1952"/>
      <c r="L33" s="1952"/>
      <c r="M33" s="1900"/>
      <c r="N33" s="1953" t="s">
        <v>366</v>
      </c>
      <c r="O33" s="1900"/>
      <c r="P33" s="1952"/>
    </row>
    <row r="34" spans="1:16" ht="8.1" customHeight="1">
      <c r="A34" s="1900"/>
      <c r="B34" s="1952"/>
      <c r="C34" s="1900"/>
      <c r="D34" s="1900"/>
      <c r="E34" s="1952"/>
      <c r="F34" s="1900"/>
      <c r="G34" s="1952"/>
      <c r="H34" s="1900"/>
      <c r="I34" s="1952"/>
      <c r="J34" s="1900"/>
      <c r="K34" s="1952"/>
      <c r="L34" s="1952"/>
      <c r="M34" s="1900"/>
      <c r="O34" s="1900"/>
      <c r="P34" s="1952"/>
    </row>
    <row r="35" spans="1:16" ht="8.1" customHeight="1">
      <c r="A35" s="1900"/>
      <c r="B35" s="1900"/>
      <c r="C35" s="1900"/>
      <c r="D35" s="1900"/>
      <c r="E35" s="1952"/>
      <c r="F35" s="1900"/>
      <c r="G35" s="1952"/>
      <c r="H35" s="1900"/>
      <c r="I35" s="1952"/>
      <c r="J35" s="1900"/>
      <c r="K35" s="1952"/>
      <c r="L35" s="1900"/>
      <c r="M35" s="1900"/>
      <c r="N35" s="1900"/>
      <c r="O35" s="1900"/>
      <c r="P35" s="1900"/>
    </row>
    <row r="36" spans="1:16" ht="8.1" customHeight="1">
      <c r="A36" s="1900"/>
      <c r="B36" s="1900"/>
      <c r="C36" s="1900"/>
      <c r="D36" s="1900"/>
      <c r="E36" s="1952"/>
      <c r="F36" s="1900"/>
      <c r="G36" s="1952"/>
      <c r="H36" s="1900"/>
      <c r="I36" s="1952"/>
      <c r="J36" s="1900"/>
      <c r="K36" s="1952"/>
      <c r="L36" s="1952"/>
      <c r="M36" s="1900"/>
      <c r="N36" s="1952"/>
      <c r="O36" s="1900"/>
      <c r="P36" s="1952"/>
    </row>
    <row r="37" spans="1:16" ht="8.1" customHeight="1">
      <c r="A37" s="1900"/>
      <c r="B37" s="1900"/>
      <c r="C37" s="1900"/>
      <c r="D37" s="1900"/>
      <c r="E37" s="1952"/>
      <c r="F37" s="1900"/>
      <c r="G37" s="1952"/>
      <c r="H37" s="1900"/>
      <c r="I37" s="1952"/>
      <c r="J37" s="1900"/>
      <c r="K37" s="1952"/>
      <c r="L37" s="1952"/>
      <c r="M37" s="1900"/>
      <c r="N37" s="1952"/>
      <c r="O37" s="1900"/>
      <c r="P37" s="1952"/>
    </row>
    <row r="38" spans="1:16" ht="8.1" customHeight="1">
      <c r="A38" s="1900"/>
      <c r="B38" s="1900"/>
      <c r="C38" s="1900"/>
      <c r="D38" s="1900"/>
      <c r="E38" s="1952"/>
      <c r="F38" s="1900"/>
      <c r="G38" s="1900"/>
      <c r="H38" s="1900"/>
      <c r="I38" s="1952"/>
      <c r="J38" s="1900"/>
      <c r="K38" s="1952"/>
      <c r="L38" s="1952"/>
      <c r="M38" s="1900"/>
      <c r="N38" s="1952"/>
      <c r="O38" s="1900"/>
      <c r="P38" s="1952"/>
    </row>
    <row r="39" spans="1:16" ht="8.1" customHeight="1">
      <c r="A39" s="1900"/>
      <c r="B39" s="1900"/>
      <c r="C39" s="1900"/>
      <c r="D39" s="1900"/>
      <c r="E39" s="1900"/>
      <c r="F39" s="1900"/>
      <c r="G39" s="1900"/>
      <c r="H39" s="1900"/>
      <c r="I39" s="1952"/>
      <c r="J39" s="1900"/>
      <c r="K39" s="1952"/>
      <c r="L39" s="1952"/>
      <c r="M39" s="1900"/>
      <c r="N39" s="1952"/>
      <c r="O39" s="1900"/>
      <c r="P39" s="1952"/>
    </row>
    <row r="40" spans="1:16" ht="8.1" customHeight="1">
      <c r="A40" s="1900"/>
      <c r="B40" s="1900"/>
      <c r="C40" s="1900"/>
      <c r="D40" s="1900"/>
      <c r="E40" s="1900"/>
      <c r="F40" s="1900"/>
      <c r="G40" s="1900"/>
      <c r="H40" s="1900"/>
      <c r="I40" s="1952"/>
      <c r="J40" s="1900"/>
      <c r="K40" s="1952"/>
      <c r="L40" s="1952"/>
      <c r="M40" s="1900"/>
      <c r="N40" s="1952"/>
      <c r="O40" s="1900"/>
      <c r="P40" s="1952"/>
    </row>
    <row r="41" spans="1:16" ht="8.1" customHeight="1">
      <c r="A41" s="1900"/>
      <c r="B41" s="1900"/>
      <c r="C41" s="1900"/>
      <c r="D41" s="1900"/>
      <c r="E41" s="1900"/>
      <c r="F41" s="1900"/>
      <c r="G41" s="1900"/>
      <c r="H41" s="1900"/>
      <c r="I41" s="1952"/>
      <c r="J41" s="1900"/>
      <c r="K41" s="1952"/>
      <c r="L41" s="1952"/>
      <c r="M41" s="1900"/>
      <c r="N41" s="1952"/>
      <c r="O41" s="1900"/>
      <c r="P41" s="1952"/>
    </row>
    <row r="42" spans="1:16" ht="8.1" customHeight="1">
      <c r="A42" s="1900"/>
      <c r="B42" s="1900"/>
      <c r="C42" s="1900"/>
      <c r="D42" s="1900"/>
      <c r="E42" s="1900"/>
      <c r="F42" s="1900"/>
      <c r="G42" s="1900"/>
      <c r="H42" s="1900"/>
      <c r="I42" s="1952"/>
      <c r="J42" s="1900"/>
      <c r="K42" s="1952"/>
      <c r="L42" s="1952"/>
      <c r="M42" s="1900"/>
      <c r="N42" s="1952"/>
      <c r="O42" s="1900"/>
      <c r="P42" s="1952"/>
    </row>
    <row r="43" spans="1:16" ht="8.1" customHeight="1">
      <c r="A43" s="1900"/>
      <c r="B43" s="1900"/>
      <c r="C43" s="1900"/>
      <c r="D43" s="1900"/>
      <c r="E43" s="1900"/>
      <c r="F43" s="1900"/>
      <c r="G43" s="1900"/>
      <c r="H43" s="1900"/>
      <c r="I43" s="1952"/>
      <c r="J43" s="1900"/>
      <c r="K43" s="1952"/>
      <c r="L43" s="1952"/>
      <c r="M43" s="1900"/>
      <c r="N43" s="1952"/>
      <c r="O43" s="1900"/>
      <c r="P43" s="1952"/>
    </row>
    <row r="44" spans="1:16" ht="8.1" customHeight="1">
      <c r="A44" s="1900"/>
      <c r="B44" s="1900"/>
      <c r="C44" s="1900"/>
      <c r="D44" s="1900"/>
      <c r="E44" s="1900"/>
      <c r="F44" s="1900"/>
      <c r="G44" s="1900"/>
      <c r="H44" s="1900"/>
      <c r="I44" s="1952"/>
      <c r="J44" s="1900"/>
      <c r="K44" s="1900"/>
      <c r="L44" s="1952"/>
      <c r="M44" s="1900"/>
      <c r="N44" s="1952"/>
      <c r="O44" s="1900"/>
      <c r="P44" s="1952"/>
    </row>
    <row r="45" spans="1:16" ht="10.5" hidden="1" customHeight="1">
      <c r="A45" s="1900"/>
      <c r="B45" s="1900"/>
      <c r="C45" s="1900"/>
      <c r="D45" s="1900"/>
      <c r="E45" s="1900"/>
      <c r="F45" s="1900"/>
      <c r="G45" s="1900"/>
      <c r="H45" s="1900"/>
      <c r="I45" s="1900"/>
      <c r="J45" s="1900"/>
      <c r="K45" s="1900"/>
      <c r="L45" s="1900"/>
      <c r="M45" s="1900"/>
      <c r="N45" s="1900"/>
      <c r="O45" s="1900"/>
      <c r="P45" s="1946"/>
    </row>
    <row r="46" spans="1:16">
      <c r="A46" s="1900"/>
      <c r="B46" s="1900"/>
      <c r="C46" s="1900"/>
      <c r="D46" s="1900"/>
      <c r="E46" s="1900"/>
      <c r="F46" s="1900"/>
      <c r="G46" s="1900"/>
      <c r="H46" s="1900"/>
      <c r="I46" s="1900"/>
      <c r="J46" s="1900"/>
      <c r="K46" s="1900"/>
      <c r="L46" s="1900"/>
      <c r="M46" s="1900"/>
      <c r="N46" s="1900"/>
      <c r="O46" s="1900"/>
    </row>
    <row r="47" spans="1:16">
      <c r="A47" s="1900"/>
      <c r="B47" s="1900"/>
      <c r="C47" s="1900"/>
      <c r="D47" s="1900"/>
      <c r="E47" s="1900"/>
      <c r="F47" s="1900"/>
      <c r="G47" s="1900"/>
      <c r="H47" s="1900"/>
      <c r="I47" s="1900"/>
      <c r="J47" s="1900"/>
      <c r="K47" s="1900"/>
      <c r="L47" s="1900"/>
      <c r="M47" s="1900"/>
      <c r="N47" s="1900"/>
      <c r="O47" s="1900"/>
      <c r="P47" s="1946"/>
    </row>
    <row r="48" spans="1:16" ht="8.1" customHeight="1">
      <c r="A48" s="1900"/>
      <c r="B48" s="1900"/>
      <c r="C48" s="1900"/>
      <c r="D48" s="1900"/>
      <c r="E48" s="1900"/>
      <c r="F48" s="1900"/>
      <c r="G48" s="1900"/>
      <c r="H48" s="1900"/>
      <c r="I48" s="1900"/>
      <c r="J48" s="1900"/>
      <c r="K48" s="1900"/>
      <c r="L48" s="1900"/>
      <c r="M48" s="1900"/>
      <c r="N48" s="1900"/>
      <c r="O48" s="1900"/>
      <c r="P48" s="1946"/>
    </row>
    <row r="49" spans="2:36" ht="10.5" hidden="1" customHeight="1">
      <c r="P49" s="1946"/>
    </row>
    <row r="50" spans="2:36">
      <c r="P50" s="1946"/>
    </row>
    <row r="51" spans="2:36">
      <c r="P51" s="1946"/>
      <c r="AB51" s="1946"/>
      <c r="AD51" s="1946"/>
    </row>
    <row r="52" spans="2:36">
      <c r="B52" s="1954"/>
      <c r="E52" s="1954"/>
      <c r="P52" s="1946"/>
      <c r="AB52" s="1946"/>
      <c r="AD52" s="1946"/>
    </row>
    <row r="53" spans="2:36">
      <c r="P53" s="1946"/>
      <c r="AB53" s="1946"/>
      <c r="AD53" s="1946"/>
    </row>
    <row r="54" spans="2:36">
      <c r="P54" s="1946"/>
      <c r="AB54" s="1946"/>
      <c r="AD54" s="1946"/>
    </row>
    <row r="55" spans="2:36">
      <c r="P55" s="1946"/>
      <c r="AB55" s="1946"/>
      <c r="AD55" s="1946"/>
    </row>
    <row r="56" spans="2:36">
      <c r="P56" s="1946"/>
      <c r="AB56" s="1946"/>
      <c r="AD56" s="1946"/>
    </row>
    <row r="57" spans="2:36">
      <c r="P57" s="1946"/>
      <c r="AH57" s="1946"/>
      <c r="AJ57" s="1946"/>
    </row>
    <row r="58" spans="2:36">
      <c r="P58" s="1946"/>
    </row>
    <row r="59" spans="2:36">
      <c r="P59" s="1946"/>
      <c r="AB59" s="1946"/>
      <c r="AD59" s="1946"/>
    </row>
    <row r="60" spans="2:36">
      <c r="P60" s="1946"/>
    </row>
    <row r="87" spans="22:22">
      <c r="V87" s="1904" t="s">
        <v>380</v>
      </c>
    </row>
    <row r="131" spans="61:61">
      <c r="BI131" s="1904" t="s">
        <v>380</v>
      </c>
    </row>
  </sheetData>
  <sheetProtection password="CA55" sheet="1" objects="1" scenarios="1"/>
  <phoneticPr fontId="9" type="noConversion"/>
  <pageMargins left="0.85" right="0.47" top="0.48" bottom="0.3" header="0" footer="0"/>
  <pageSetup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BD132"/>
  <sheetViews>
    <sheetView showGridLines="0" workbookViewId="0">
      <selection sqref="A1:IV65536"/>
    </sheetView>
  </sheetViews>
  <sheetFormatPr baseColWidth="10" defaultColWidth="11.796875" defaultRowHeight="10.5"/>
  <cols>
    <col min="1" max="1" width="33.3984375" style="1957" customWidth="1"/>
    <col min="2" max="2" width="12.796875" style="1957" customWidth="1"/>
    <col min="3" max="3" width="7.796875" style="1957" customWidth="1"/>
    <col min="4" max="4" width="6.59765625" style="1957" customWidth="1"/>
    <col min="5" max="5" width="7" style="1957" customWidth="1"/>
    <col min="6" max="6" width="7.19921875" style="1957" customWidth="1"/>
    <col min="7" max="7" width="5" style="1957" customWidth="1"/>
    <col min="8" max="8" width="6" style="1957" customWidth="1"/>
    <col min="9" max="9" width="13.59765625" style="1957" customWidth="1"/>
    <col min="10" max="10" width="5.19921875" style="1957" hidden="1" customWidth="1"/>
    <col min="11" max="15" width="11.796875" style="1957"/>
    <col min="16" max="16" width="3.3984375" style="1957" customWidth="1"/>
    <col min="17" max="17" width="44.19921875" style="1957" customWidth="1"/>
    <col min="18" max="16384" width="11.796875" style="1957"/>
  </cols>
  <sheetData>
    <row r="1" spans="1:43">
      <c r="A1" s="1955" t="s">
        <v>298</v>
      </c>
      <c r="B1" s="1956"/>
      <c r="C1" s="1956"/>
      <c r="D1" s="1956"/>
      <c r="E1" s="1956"/>
      <c r="F1" s="1956"/>
      <c r="G1" s="1956"/>
      <c r="H1" s="1956"/>
      <c r="I1" s="1956"/>
      <c r="J1" s="1956"/>
    </row>
    <row r="2" spans="1:43" ht="10.5" hidden="1" customHeight="1">
      <c r="A2" s="1958"/>
      <c r="B2" s="1956"/>
      <c r="C2" s="1956"/>
      <c r="D2" s="1956"/>
      <c r="E2" s="1956"/>
      <c r="F2" s="1956"/>
      <c r="G2" s="1956"/>
      <c r="H2" s="1956"/>
      <c r="I2" s="1956"/>
      <c r="J2" s="1956"/>
    </row>
    <row r="3" spans="1:43">
      <c r="A3" s="1955" t="s">
        <v>987</v>
      </c>
      <c r="B3" s="1956"/>
      <c r="C3" s="1956"/>
      <c r="D3" s="1956"/>
      <c r="E3" s="1956"/>
      <c r="F3" s="1956"/>
      <c r="G3" s="1956"/>
      <c r="H3" s="1956"/>
      <c r="I3" s="1956"/>
      <c r="J3" s="1956"/>
    </row>
    <row r="4" spans="1:43">
      <c r="A4" s="1955" t="s">
        <v>988</v>
      </c>
      <c r="B4" s="1956"/>
      <c r="C4" s="1956"/>
      <c r="D4" s="1956"/>
      <c r="E4" s="1956"/>
      <c r="F4" s="1956"/>
      <c r="G4" s="1956"/>
      <c r="H4" s="1956"/>
      <c r="I4" s="1956"/>
      <c r="J4" s="1956"/>
    </row>
    <row r="5" spans="1:43">
      <c r="A5" s="1955" t="s">
        <v>228</v>
      </c>
      <c r="B5" s="1956"/>
      <c r="C5" s="1956"/>
      <c r="D5" s="1956"/>
      <c r="E5" s="1956"/>
      <c r="F5" s="1956"/>
      <c r="G5" s="1956"/>
      <c r="H5" s="1956"/>
      <c r="I5" s="1956"/>
      <c r="J5" s="1956"/>
    </row>
    <row r="6" spans="1:43">
      <c r="B6" s="1956"/>
      <c r="C6" s="1956"/>
      <c r="D6" s="1956"/>
      <c r="E6" s="1956"/>
      <c r="F6" s="1959" t="s">
        <v>380</v>
      </c>
      <c r="G6" s="1956"/>
      <c r="H6" s="1956"/>
      <c r="I6" s="1956"/>
      <c r="J6" s="1956"/>
      <c r="AQ6" s="1960" t="s">
        <v>380</v>
      </c>
    </row>
    <row r="7" spans="1:43" ht="6" customHeight="1">
      <c r="A7" s="1961"/>
      <c r="B7" s="1961"/>
      <c r="C7" s="1961"/>
      <c r="D7" s="1961"/>
      <c r="E7" s="1961"/>
      <c r="F7" s="1961"/>
      <c r="G7" s="1961"/>
      <c r="H7" s="1961"/>
      <c r="I7" s="1961"/>
      <c r="J7" s="1961"/>
    </row>
    <row r="8" spans="1:43" ht="10.5" hidden="1" customHeight="1">
      <c r="A8" s="1962"/>
      <c r="B8" s="1963"/>
      <c r="C8" s="1963"/>
      <c r="D8" s="1963"/>
      <c r="E8" s="1962"/>
      <c r="F8" s="1964"/>
      <c r="G8" s="1963"/>
      <c r="H8" s="1963"/>
      <c r="I8" s="1963"/>
      <c r="J8" s="1963"/>
    </row>
    <row r="9" spans="1:43" ht="12" customHeight="1">
      <c r="A9" s="1965"/>
      <c r="B9" s="1966" t="s">
        <v>492</v>
      </c>
      <c r="C9" s="1967" t="s">
        <v>989</v>
      </c>
      <c r="D9" s="1965"/>
      <c r="E9" s="1968" t="s">
        <v>990</v>
      </c>
      <c r="F9" s="1969"/>
      <c r="G9" s="1969"/>
      <c r="H9" s="1970" t="s">
        <v>991</v>
      </c>
      <c r="I9" s="1971"/>
      <c r="J9" s="1969"/>
      <c r="K9" s="1958"/>
    </row>
    <row r="10" spans="1:43" ht="9" customHeight="1">
      <c r="A10" s="1972" t="s">
        <v>381</v>
      </c>
      <c r="B10" s="1973" t="s">
        <v>498</v>
      </c>
      <c r="C10" s="1974" t="s">
        <v>992</v>
      </c>
      <c r="D10" s="1966" t="s">
        <v>695</v>
      </c>
      <c r="E10" s="1975" t="s">
        <v>993</v>
      </c>
      <c r="F10" s="1975" t="s">
        <v>994</v>
      </c>
      <c r="G10" s="1975" t="s">
        <v>995</v>
      </c>
      <c r="H10" s="1976" t="s">
        <v>996</v>
      </c>
      <c r="I10" s="1977" t="s">
        <v>997</v>
      </c>
      <c r="J10" s="1978"/>
      <c r="K10" s="1958"/>
      <c r="N10" s="1960" t="s">
        <v>380</v>
      </c>
    </row>
    <row r="11" spans="1:43">
      <c r="A11" s="1979"/>
      <c r="B11" s="1979"/>
      <c r="C11" s="1979"/>
      <c r="D11" s="1979"/>
      <c r="E11" s="1980" t="s">
        <v>998</v>
      </c>
      <c r="F11" s="1980" t="s">
        <v>960</v>
      </c>
      <c r="G11" s="1980" t="s">
        <v>999</v>
      </c>
      <c r="H11" s="1981"/>
      <c r="I11" s="1982"/>
      <c r="J11" s="1982"/>
      <c r="K11" s="1958"/>
    </row>
    <row r="12" spans="1:43" ht="3.95" customHeight="1">
      <c r="A12" s="1983"/>
      <c r="B12" s="1983"/>
      <c r="C12" s="1983"/>
      <c r="D12" s="1983"/>
      <c r="E12" s="1983"/>
      <c r="F12" s="1983"/>
      <c r="G12" s="1983"/>
      <c r="H12" s="1984"/>
      <c r="I12" s="1983"/>
      <c r="J12" s="1983"/>
    </row>
    <row r="13" spans="1:43" ht="9" customHeight="1">
      <c r="A13" s="1985" t="s">
        <v>435</v>
      </c>
      <c r="B13" s="1986">
        <f>SUM(B15+B16+B19+B25+B29+B30+B35+B36+B41+B42+B43+B44+B45)</f>
        <v>7924</v>
      </c>
      <c r="C13" s="1986">
        <f>SUM(C15+C16+C19+C25+C29+C30+C35+C36+C41+C42+C43+C44+C45)</f>
        <v>1980</v>
      </c>
      <c r="D13" s="1987">
        <f>(C13/B13)*100</f>
        <v>24.987380111055021</v>
      </c>
      <c r="E13" s="1986">
        <f>SUM(E15+E16+E19+E25+E29+E30+E35+E36+E41+E42+E43+E44+E45)</f>
        <v>1058</v>
      </c>
      <c r="F13" s="1986">
        <f>SUM(F15+F16+F19+F25+F29+F30+F35+F36+F41+F42+F43+F44+F45)</f>
        <v>568</v>
      </c>
      <c r="G13" s="1986">
        <f>SUM(G15+G16+G19+G25+G29+G30+G35+G36+G41+G42+G43+G44+G45)</f>
        <v>135</v>
      </c>
      <c r="H13" s="1988">
        <f>SUM(H15+H16+H19+H25+H29+H30+H35+H36+H41+H42+H43+H44+H45)</f>
        <v>860</v>
      </c>
      <c r="I13" s="1986">
        <f>SUM(I15+I16+I19+I25+I29+I30+I35+I36+I41+I42+I43+I44+I45)</f>
        <v>972</v>
      </c>
      <c r="J13" s="1989"/>
    </row>
    <row r="14" spans="1:43" ht="10.5" hidden="1" customHeight="1">
      <c r="A14" s="1990"/>
      <c r="B14" s="1990"/>
      <c r="C14" s="1990"/>
      <c r="D14" s="1991"/>
      <c r="E14" s="1990"/>
      <c r="F14" s="1991"/>
      <c r="G14" s="1990"/>
      <c r="H14" s="1992"/>
      <c r="I14" s="1991"/>
      <c r="J14" s="1990"/>
      <c r="L14" s="1993"/>
      <c r="S14" s="1994"/>
      <c r="U14" s="1994"/>
    </row>
    <row r="15" spans="1:43" ht="9.9499999999999993" customHeight="1">
      <c r="A15" s="1995" t="s">
        <v>965</v>
      </c>
      <c r="B15" s="1996">
        <v>170</v>
      </c>
      <c r="C15" s="1996">
        <v>62</v>
      </c>
      <c r="D15" s="1997">
        <f t="shared" ref="D15:D31" si="0">(C15/B15)*100</f>
        <v>36.470588235294116</v>
      </c>
      <c r="E15" s="1996">
        <v>27</v>
      </c>
      <c r="F15" s="1998">
        <v>35</v>
      </c>
      <c r="G15" s="1999"/>
      <c r="H15" s="2000">
        <v>10</v>
      </c>
      <c r="I15" s="1998">
        <v>52</v>
      </c>
      <c r="J15" s="1999"/>
      <c r="L15" s="1993"/>
      <c r="S15" s="1994"/>
      <c r="U15" s="1994"/>
    </row>
    <row r="16" spans="1:43" ht="9.9499999999999993" customHeight="1">
      <c r="A16" s="2001" t="s">
        <v>437</v>
      </c>
      <c r="B16" s="2002">
        <f>SUM(B17:B18)</f>
        <v>216</v>
      </c>
      <c r="C16" s="2002">
        <f>SUM(C17:C18)</f>
        <v>88</v>
      </c>
      <c r="D16" s="2003">
        <f t="shared" si="0"/>
        <v>40.74074074074074</v>
      </c>
      <c r="E16" s="2002">
        <f>SUM(E17:E18)</f>
        <v>52</v>
      </c>
      <c r="F16" s="2002">
        <f>SUM(F17:F18)</f>
        <v>29</v>
      </c>
      <c r="G16" s="2002">
        <f>SUM(G17:G18)</f>
        <v>7</v>
      </c>
      <c r="H16" s="2004">
        <f>SUM(H17:H18)</f>
        <v>33</v>
      </c>
      <c r="I16" s="2002">
        <f>SUM(I17:I18)</f>
        <v>55</v>
      </c>
      <c r="J16" s="1999"/>
      <c r="S16" s="1994"/>
      <c r="U16" s="1994"/>
    </row>
    <row r="17" spans="1:41" ht="9.9499999999999993" customHeight="1">
      <c r="A17" s="2005" t="s">
        <v>504</v>
      </c>
      <c r="B17" s="2006">
        <v>158</v>
      </c>
      <c r="C17" s="2006">
        <v>80</v>
      </c>
      <c r="D17" s="2007">
        <f t="shared" si="0"/>
        <v>50.632911392405063</v>
      </c>
      <c r="E17" s="2006">
        <v>49</v>
      </c>
      <c r="F17" s="2006">
        <v>24</v>
      </c>
      <c r="G17" s="2006">
        <v>7</v>
      </c>
      <c r="H17" s="2008">
        <v>31</v>
      </c>
      <c r="I17" s="2006">
        <v>49</v>
      </c>
      <c r="J17" s="2009"/>
    </row>
    <row r="18" spans="1:41" ht="9.9499999999999993" customHeight="1">
      <c r="A18" s="2005" t="s">
        <v>505</v>
      </c>
      <c r="B18" s="2006">
        <v>58</v>
      </c>
      <c r="C18" s="2006">
        <v>8</v>
      </c>
      <c r="D18" s="2007">
        <f t="shared" si="0"/>
        <v>13.793103448275861</v>
      </c>
      <c r="E18" s="2006">
        <v>3</v>
      </c>
      <c r="F18" s="2006">
        <v>5</v>
      </c>
      <c r="G18" s="2010"/>
      <c r="H18" s="2008">
        <v>2</v>
      </c>
      <c r="I18" s="2006">
        <v>6</v>
      </c>
      <c r="J18" s="2009"/>
    </row>
    <row r="19" spans="1:41" ht="9.9499999999999993" customHeight="1">
      <c r="A19" s="2001" t="s">
        <v>440</v>
      </c>
      <c r="B19" s="2002">
        <f>SUM(B20:B24)</f>
        <v>739</v>
      </c>
      <c r="C19" s="2002">
        <f>SUM(C20:C24)</f>
        <v>129</v>
      </c>
      <c r="D19" s="2003">
        <f t="shared" si="0"/>
        <v>17.456021650879567</v>
      </c>
      <c r="E19" s="2002">
        <f>SUM(E20:E24)</f>
        <v>37</v>
      </c>
      <c r="F19" s="2002">
        <f>SUM(F20:F24)</f>
        <v>87</v>
      </c>
      <c r="G19" s="2002">
        <f>SUM(G20:G24)</f>
        <v>5</v>
      </c>
      <c r="H19" s="2004">
        <f>SUM(H20:H24)</f>
        <v>68</v>
      </c>
      <c r="I19" s="2002">
        <f>SUM(I20:I24)</f>
        <v>71</v>
      </c>
      <c r="J19" s="2011"/>
      <c r="L19" s="1993"/>
    </row>
    <row r="20" spans="1:41" ht="9.9499999999999993" customHeight="1">
      <c r="A20" s="2005" t="s">
        <v>506</v>
      </c>
      <c r="B20" s="2006">
        <v>131</v>
      </c>
      <c r="C20" s="2006">
        <v>27</v>
      </c>
      <c r="D20" s="2007">
        <f t="shared" si="0"/>
        <v>20.610687022900763</v>
      </c>
      <c r="E20" s="2006">
        <v>4</v>
      </c>
      <c r="F20" s="2006">
        <v>23</v>
      </c>
      <c r="G20" s="2010"/>
      <c r="H20" s="2008">
        <v>26</v>
      </c>
      <c r="I20" s="2012">
        <v>11</v>
      </c>
      <c r="J20" s="2010"/>
    </row>
    <row r="21" spans="1:41" ht="9.9499999999999993" customHeight="1">
      <c r="A21" s="2005" t="s">
        <v>507</v>
      </c>
      <c r="B21" s="2006">
        <v>142</v>
      </c>
      <c r="C21" s="2006">
        <v>23</v>
      </c>
      <c r="D21" s="2007">
        <f t="shared" si="0"/>
        <v>16.197183098591552</v>
      </c>
      <c r="E21" s="2006">
        <v>6</v>
      </c>
      <c r="F21" s="2006">
        <v>17</v>
      </c>
      <c r="G21" s="2010"/>
      <c r="H21" s="2008">
        <v>12</v>
      </c>
      <c r="I21" s="2012">
        <v>11</v>
      </c>
      <c r="J21" s="2010"/>
      <c r="S21" s="1994"/>
      <c r="U21" s="1994"/>
    </row>
    <row r="22" spans="1:41" ht="9.9499999999999993" customHeight="1">
      <c r="A22" s="2005" t="s">
        <v>510</v>
      </c>
      <c r="B22" s="2006">
        <v>51</v>
      </c>
      <c r="C22" s="2006">
        <v>6</v>
      </c>
      <c r="D22" s="2007">
        <f t="shared" si="0"/>
        <v>11.76470588235294</v>
      </c>
      <c r="E22" s="2010"/>
      <c r="F22" s="2006">
        <v>6</v>
      </c>
      <c r="G22" s="2010"/>
      <c r="H22" s="2013"/>
      <c r="I22" s="2012">
        <v>6</v>
      </c>
      <c r="J22" s="2010"/>
      <c r="S22" s="1994"/>
      <c r="U22" s="1994"/>
    </row>
    <row r="23" spans="1:41" ht="9.9499999999999993" customHeight="1">
      <c r="A23" s="2005" t="s">
        <v>509</v>
      </c>
      <c r="B23" s="2006">
        <v>298</v>
      </c>
      <c r="C23" s="2006">
        <v>48</v>
      </c>
      <c r="D23" s="2007">
        <f t="shared" si="0"/>
        <v>16.107382550335569</v>
      </c>
      <c r="E23" s="2006">
        <v>21</v>
      </c>
      <c r="F23" s="2012">
        <v>24</v>
      </c>
      <c r="G23" s="2006">
        <v>3</v>
      </c>
      <c r="H23" s="2008">
        <v>20</v>
      </c>
      <c r="I23" s="2012">
        <v>28</v>
      </c>
      <c r="J23" s="2010"/>
      <c r="L23" s="1993"/>
    </row>
    <row r="24" spans="1:41" ht="9.9499999999999993" customHeight="1">
      <c r="A24" s="2005" t="s">
        <v>508</v>
      </c>
      <c r="B24" s="2006">
        <v>117</v>
      </c>
      <c r="C24" s="2006">
        <v>25</v>
      </c>
      <c r="D24" s="2007">
        <f t="shared" si="0"/>
        <v>21.367521367521366</v>
      </c>
      <c r="E24" s="2006">
        <v>6</v>
      </c>
      <c r="F24" s="2006">
        <v>17</v>
      </c>
      <c r="G24" s="2006">
        <v>2</v>
      </c>
      <c r="H24" s="2008">
        <v>10</v>
      </c>
      <c r="I24" s="2012">
        <v>15</v>
      </c>
      <c r="J24" s="2010"/>
      <c r="L24" s="1993"/>
      <c r="S24" s="1994"/>
      <c r="U24" s="1994"/>
    </row>
    <row r="25" spans="1:41" ht="9.9499999999999993" customHeight="1">
      <c r="A25" s="2001" t="s">
        <v>446</v>
      </c>
      <c r="B25" s="2002">
        <f>SUM(B26:B28)</f>
        <v>2271</v>
      </c>
      <c r="C25" s="2002">
        <f>SUM(C26:C28)</f>
        <v>555</v>
      </c>
      <c r="D25" s="2003">
        <f t="shared" si="0"/>
        <v>24.438573315719946</v>
      </c>
      <c r="E25" s="2002">
        <f>SUM(E26:E28)</f>
        <v>362</v>
      </c>
      <c r="F25" s="2002">
        <f>SUM(F26:F28)</f>
        <v>150</v>
      </c>
      <c r="G25" s="2002">
        <f>SUM(G26:G28)</f>
        <v>43</v>
      </c>
      <c r="H25" s="2004">
        <f>SUM(H26:H28)</f>
        <v>269</v>
      </c>
      <c r="I25" s="2002">
        <f>SUM(I26:I28)</f>
        <v>164</v>
      </c>
      <c r="J25" s="2011"/>
      <c r="S25" s="1994"/>
      <c r="U25" s="1994"/>
    </row>
    <row r="26" spans="1:41" ht="9.9499999999999993" customHeight="1">
      <c r="A26" s="2005" t="s">
        <v>581</v>
      </c>
      <c r="B26" s="2006">
        <v>698</v>
      </c>
      <c r="C26" s="2006">
        <v>278</v>
      </c>
      <c r="D26" s="2007">
        <f t="shared" si="0"/>
        <v>39.828080229226359</v>
      </c>
      <c r="E26" s="2006">
        <v>156</v>
      </c>
      <c r="F26" s="2006">
        <v>89</v>
      </c>
      <c r="G26" s="2006">
        <v>33</v>
      </c>
      <c r="H26" s="2008">
        <v>94</v>
      </c>
      <c r="I26" s="2012">
        <v>62</v>
      </c>
      <c r="J26" s="2010"/>
      <c r="S26" s="1994"/>
      <c r="U26" s="1994"/>
    </row>
    <row r="27" spans="1:41" ht="9.9499999999999993" customHeight="1">
      <c r="A27" s="2005" t="s">
        <v>513</v>
      </c>
      <c r="B27" s="2006">
        <v>412</v>
      </c>
      <c r="C27" s="2006">
        <v>39</v>
      </c>
      <c r="D27" s="2007">
        <f t="shared" si="0"/>
        <v>9.4660194174757279</v>
      </c>
      <c r="E27" s="2006">
        <v>15</v>
      </c>
      <c r="F27" s="2006">
        <v>20</v>
      </c>
      <c r="G27" s="2006">
        <v>4</v>
      </c>
      <c r="H27" s="2008">
        <v>24</v>
      </c>
      <c r="I27" s="2012">
        <v>15</v>
      </c>
      <c r="J27" s="2010"/>
      <c r="L27" s="1993"/>
      <c r="S27" s="1994"/>
      <c r="U27" s="1994"/>
    </row>
    <row r="28" spans="1:41" ht="9.9499999999999993" customHeight="1">
      <c r="A28" s="2005" t="s">
        <v>514</v>
      </c>
      <c r="B28" s="2006">
        <v>1161</v>
      </c>
      <c r="C28" s="2006">
        <v>238</v>
      </c>
      <c r="D28" s="2007">
        <f t="shared" si="0"/>
        <v>20.499569336778638</v>
      </c>
      <c r="E28" s="2006">
        <v>191</v>
      </c>
      <c r="F28" s="2006">
        <v>41</v>
      </c>
      <c r="G28" s="2006">
        <v>6</v>
      </c>
      <c r="H28" s="2008">
        <v>151</v>
      </c>
      <c r="I28" s="2012">
        <v>87</v>
      </c>
      <c r="J28" s="2010"/>
      <c r="S28" s="1994"/>
      <c r="U28" s="1994"/>
    </row>
    <row r="29" spans="1:41" ht="9.9499999999999993" customHeight="1">
      <c r="A29" s="1995" t="s">
        <v>450</v>
      </c>
      <c r="B29" s="1996">
        <v>1444</v>
      </c>
      <c r="C29" s="1996">
        <v>653</v>
      </c>
      <c r="D29" s="1997">
        <f t="shared" si="0"/>
        <v>45.221606648199447</v>
      </c>
      <c r="E29" s="1996">
        <v>387</v>
      </c>
      <c r="F29" s="1999"/>
      <c r="G29" s="1996">
        <v>47</v>
      </c>
      <c r="H29" s="2000">
        <v>262</v>
      </c>
      <c r="I29" s="1998">
        <v>391</v>
      </c>
      <c r="J29" s="1999"/>
      <c r="L29" s="1993"/>
      <c r="S29" s="1994"/>
      <c r="U29" s="1994"/>
      <c r="W29" s="1994"/>
      <c r="Y29" s="1994"/>
      <c r="AA29" s="1994"/>
      <c r="AC29" s="1994"/>
      <c r="AE29" s="1994"/>
      <c r="AG29" s="1994"/>
      <c r="AI29" s="1994"/>
      <c r="AK29" s="1994"/>
      <c r="AM29" s="1994"/>
      <c r="AO29" s="1994"/>
    </row>
    <row r="30" spans="1:41" ht="9.9499999999999993" customHeight="1">
      <c r="A30" s="2001" t="s">
        <v>451</v>
      </c>
      <c r="B30" s="2002">
        <f>SUM(B31:B34)</f>
        <v>743</v>
      </c>
      <c r="C30" s="2002">
        <f>SUM(C31:C34)</f>
        <v>138</v>
      </c>
      <c r="D30" s="2003">
        <f t="shared" si="0"/>
        <v>18.573351278600271</v>
      </c>
      <c r="E30" s="2002">
        <f>SUM(E31:E34)</f>
        <v>44</v>
      </c>
      <c r="F30" s="2002">
        <f>SUM(F31:F34)</f>
        <v>90</v>
      </c>
      <c r="G30" s="2002">
        <f>SUM(G31:G34)</f>
        <v>4</v>
      </c>
      <c r="H30" s="2004">
        <f>SUM(H31:H34)</f>
        <v>39</v>
      </c>
      <c r="I30" s="2002">
        <f>SUM(I31:I34)</f>
        <v>63</v>
      </c>
      <c r="J30" s="2011"/>
      <c r="L30" s="1993"/>
      <c r="S30" s="1994"/>
      <c r="U30" s="1994"/>
      <c r="W30" s="1994"/>
      <c r="Y30" s="1994"/>
    </row>
    <row r="31" spans="1:41" ht="9.9499999999999993" customHeight="1">
      <c r="A31" s="2005" t="s">
        <v>581</v>
      </c>
      <c r="B31" s="2006">
        <v>239</v>
      </c>
      <c r="C31" s="2006">
        <v>70</v>
      </c>
      <c r="D31" s="2007">
        <f t="shared" si="0"/>
        <v>29.288702928870293</v>
      </c>
      <c r="E31" s="2006">
        <v>38</v>
      </c>
      <c r="F31" s="2006">
        <v>31</v>
      </c>
      <c r="G31" s="2006">
        <v>1</v>
      </c>
      <c r="H31" s="2008">
        <v>31</v>
      </c>
      <c r="I31" s="2012">
        <v>39</v>
      </c>
      <c r="J31" s="2010"/>
      <c r="L31" s="1993"/>
      <c r="S31" s="1994"/>
      <c r="U31" s="1994"/>
    </row>
    <row r="32" spans="1:41" ht="9.9499999999999993" customHeight="1">
      <c r="A32" s="2005" t="s">
        <v>515</v>
      </c>
      <c r="B32" s="2006">
        <v>87</v>
      </c>
      <c r="C32" s="2010"/>
      <c r="D32" s="2007"/>
      <c r="E32" s="2010"/>
      <c r="F32" s="2010"/>
      <c r="G32" s="2010"/>
      <c r="H32" s="2013"/>
      <c r="I32" s="2012"/>
      <c r="J32" s="2010"/>
      <c r="L32" s="1993"/>
      <c r="S32" s="1994"/>
      <c r="U32" s="1994"/>
    </row>
    <row r="33" spans="1:21" ht="9.9499999999999993" customHeight="1">
      <c r="A33" s="2005" t="s">
        <v>516</v>
      </c>
      <c r="B33" s="2006">
        <v>337</v>
      </c>
      <c r="C33" s="2006">
        <v>32</v>
      </c>
      <c r="D33" s="2007">
        <f t="shared" ref="D33:D38" si="1">(C33/B33)*100</f>
        <v>9.4955489614243334</v>
      </c>
      <c r="E33" s="2006">
        <v>6</v>
      </c>
      <c r="F33" s="2006">
        <v>23</v>
      </c>
      <c r="G33" s="2006">
        <v>3</v>
      </c>
      <c r="H33" s="2008">
        <v>8</v>
      </c>
      <c r="I33" s="2012">
        <v>24</v>
      </c>
      <c r="J33" s="2010"/>
      <c r="L33" s="1993"/>
      <c r="S33" s="1994"/>
      <c r="U33" s="1994"/>
    </row>
    <row r="34" spans="1:21" ht="9.9499999999999993" customHeight="1">
      <c r="A34" s="2005" t="s">
        <v>517</v>
      </c>
      <c r="B34" s="2006">
        <v>80</v>
      </c>
      <c r="C34" s="2006">
        <v>36</v>
      </c>
      <c r="D34" s="2007">
        <f t="shared" si="1"/>
        <v>45</v>
      </c>
      <c r="E34" s="2010"/>
      <c r="F34" s="2006">
        <v>36</v>
      </c>
      <c r="G34" s="2010"/>
      <c r="H34" s="2013"/>
      <c r="I34" s="2012"/>
      <c r="J34" s="2010"/>
    </row>
    <row r="35" spans="1:21" ht="9.9499999999999993" customHeight="1">
      <c r="A35" s="1995" t="s">
        <v>966</v>
      </c>
      <c r="B35" s="1996">
        <v>341</v>
      </c>
      <c r="C35" s="1996">
        <v>64</v>
      </c>
      <c r="D35" s="1997">
        <f t="shared" si="1"/>
        <v>18.768328445747802</v>
      </c>
      <c r="E35" s="1996">
        <v>49</v>
      </c>
      <c r="F35" s="1996">
        <v>2</v>
      </c>
      <c r="G35" s="1996">
        <v>13</v>
      </c>
      <c r="H35" s="2000">
        <v>64</v>
      </c>
      <c r="I35" s="1998"/>
      <c r="J35" s="1999"/>
    </row>
    <row r="36" spans="1:21" ht="9.9499999999999993" customHeight="1">
      <c r="A36" s="2001" t="s">
        <v>456</v>
      </c>
      <c r="B36" s="2002">
        <f>SUM(B37:B40)</f>
        <v>106</v>
      </c>
      <c r="C36" s="2002">
        <f>SUM(C37:C40)</f>
        <v>50</v>
      </c>
      <c r="D36" s="2003">
        <f t="shared" si="1"/>
        <v>47.169811320754718</v>
      </c>
      <c r="E36" s="2002">
        <f>SUM(E37:E40)</f>
        <v>10</v>
      </c>
      <c r="F36" s="2002">
        <f>SUM(F37:F40)</f>
        <v>38</v>
      </c>
      <c r="G36" s="2002">
        <f>SUM(G37:G40)</f>
        <v>2</v>
      </c>
      <c r="H36" s="2004">
        <f>SUM(H37:H40)</f>
        <v>13</v>
      </c>
      <c r="I36" s="2002">
        <f>SUM(I37:I40)</f>
        <v>37</v>
      </c>
      <c r="J36" s="2011"/>
    </row>
    <row r="37" spans="1:21" ht="9.9499999999999993" customHeight="1">
      <c r="A37" s="2005" t="s">
        <v>581</v>
      </c>
      <c r="B37" s="2006">
        <v>59</v>
      </c>
      <c r="C37" s="2006">
        <v>20</v>
      </c>
      <c r="D37" s="2007">
        <f t="shared" si="1"/>
        <v>33.898305084745758</v>
      </c>
      <c r="E37" s="2006">
        <v>10</v>
      </c>
      <c r="F37" s="2006">
        <v>8</v>
      </c>
      <c r="G37" s="2006">
        <v>2</v>
      </c>
      <c r="H37" s="2008">
        <v>12</v>
      </c>
      <c r="I37" s="2012">
        <v>8</v>
      </c>
      <c r="J37" s="2010"/>
    </row>
    <row r="38" spans="1:21" ht="9.9499999999999993" customHeight="1">
      <c r="A38" s="2005" t="s">
        <v>519</v>
      </c>
      <c r="B38" s="2006">
        <v>10</v>
      </c>
      <c r="C38" s="2006">
        <v>1</v>
      </c>
      <c r="D38" s="2007">
        <f t="shared" si="1"/>
        <v>10</v>
      </c>
      <c r="E38" s="2010"/>
      <c r="F38" s="2006">
        <v>1</v>
      </c>
      <c r="G38" s="2010"/>
      <c r="H38" s="2008">
        <v>1</v>
      </c>
      <c r="I38" s="2012"/>
      <c r="J38" s="2010"/>
    </row>
    <row r="39" spans="1:21" ht="9.9499999999999993" customHeight="1">
      <c r="A39" s="2005" t="s">
        <v>520</v>
      </c>
      <c r="B39" s="2006">
        <v>8</v>
      </c>
      <c r="C39" s="2010"/>
      <c r="D39" s="2007"/>
      <c r="E39" s="2010"/>
      <c r="F39" s="2010"/>
      <c r="G39" s="2010"/>
      <c r="H39" s="2013"/>
      <c r="I39" s="2012"/>
      <c r="J39" s="2010"/>
    </row>
    <row r="40" spans="1:21" ht="9.9499999999999993" customHeight="1">
      <c r="A40" s="2005" t="s">
        <v>521</v>
      </c>
      <c r="B40" s="2006">
        <v>29</v>
      </c>
      <c r="C40" s="2006">
        <v>29</v>
      </c>
      <c r="D40" s="2007">
        <f>(C40/B40)*100</f>
        <v>100</v>
      </c>
      <c r="E40" s="2010"/>
      <c r="F40" s="2006">
        <v>29</v>
      </c>
      <c r="G40" s="2010"/>
      <c r="H40" s="2013"/>
      <c r="I40" s="2012">
        <v>29</v>
      </c>
      <c r="J40" s="2010"/>
    </row>
    <row r="41" spans="1:21" ht="9.9499999999999993" customHeight="1">
      <c r="A41" s="1995" t="s">
        <v>460</v>
      </c>
      <c r="B41" s="1996">
        <v>115</v>
      </c>
      <c r="C41" s="1996">
        <v>53</v>
      </c>
      <c r="D41" s="1997">
        <f>(C41/B41)*100</f>
        <v>46.086956521739133</v>
      </c>
      <c r="E41" s="1996">
        <v>35</v>
      </c>
      <c r="F41" s="1996">
        <v>11</v>
      </c>
      <c r="G41" s="1996">
        <v>7</v>
      </c>
      <c r="H41" s="2000">
        <v>34</v>
      </c>
      <c r="I41" s="1998">
        <v>19</v>
      </c>
      <c r="J41" s="1999"/>
    </row>
    <row r="42" spans="1:21" ht="9.9499999999999993" customHeight="1">
      <c r="A42" s="1995" t="s">
        <v>461</v>
      </c>
      <c r="B42" s="1996">
        <v>700</v>
      </c>
      <c r="C42" s="1996">
        <v>39</v>
      </c>
      <c r="D42" s="1997">
        <f>(C42/B42)*100</f>
        <v>5.5714285714285712</v>
      </c>
      <c r="E42" s="1996">
        <v>25</v>
      </c>
      <c r="F42" s="1996">
        <v>13</v>
      </c>
      <c r="G42" s="1996">
        <v>1</v>
      </c>
      <c r="H42" s="2000">
        <v>14</v>
      </c>
      <c r="I42" s="1998">
        <v>25</v>
      </c>
      <c r="J42" s="1999"/>
    </row>
    <row r="43" spans="1:21" ht="9.9499999999999993" customHeight="1">
      <c r="A43" s="1995" t="s">
        <v>462</v>
      </c>
      <c r="B43" s="1996">
        <v>219</v>
      </c>
      <c r="C43" s="1999"/>
      <c r="D43" s="1997"/>
      <c r="E43" s="1999"/>
      <c r="F43" s="1999"/>
      <c r="G43" s="1999"/>
      <c r="H43" s="2014"/>
      <c r="I43" s="1998"/>
      <c r="J43" s="1999"/>
    </row>
    <row r="44" spans="1:21" ht="9.9499999999999993" customHeight="1">
      <c r="A44" s="1995" t="s">
        <v>463</v>
      </c>
      <c r="B44" s="1996">
        <v>304</v>
      </c>
      <c r="C44" s="1996">
        <v>23</v>
      </c>
      <c r="D44" s="1997">
        <f>(C44/B44)*100</f>
        <v>7.5657894736842106</v>
      </c>
      <c r="E44" s="1996">
        <v>9</v>
      </c>
      <c r="F44" s="1996">
        <v>13</v>
      </c>
      <c r="G44" s="1996">
        <v>1</v>
      </c>
      <c r="H44" s="2000">
        <v>14</v>
      </c>
      <c r="I44" s="1998">
        <v>9</v>
      </c>
      <c r="J44" s="1999"/>
    </row>
    <row r="45" spans="1:21" ht="9.9499999999999993" customHeight="1">
      <c r="A45" s="1995" t="s">
        <v>464</v>
      </c>
      <c r="B45" s="1996">
        <v>556</v>
      </c>
      <c r="C45" s="1996">
        <v>126</v>
      </c>
      <c r="D45" s="1997">
        <f>(C45/B45)*100</f>
        <v>22.661870503597122</v>
      </c>
      <c r="E45" s="1996">
        <v>21</v>
      </c>
      <c r="F45" s="1996">
        <v>100</v>
      </c>
      <c r="G45" s="1996">
        <v>5</v>
      </c>
      <c r="H45" s="2000">
        <v>40</v>
      </c>
      <c r="I45" s="1998">
        <v>86</v>
      </c>
      <c r="J45" s="1999"/>
    </row>
    <row r="46" spans="1:21" ht="11.1" customHeight="1">
      <c r="A46" s="1961"/>
      <c r="B46" s="1961"/>
      <c r="C46" s="1961"/>
      <c r="D46" s="2015"/>
      <c r="E46" s="1961"/>
      <c r="F46" s="1961"/>
      <c r="H46" s="1961"/>
      <c r="I46" s="1960" t="s">
        <v>366</v>
      </c>
      <c r="J46" s="1961"/>
    </row>
    <row r="47" spans="1:21">
      <c r="A47" s="1961"/>
      <c r="B47" s="1961"/>
      <c r="C47" s="1961"/>
      <c r="D47" s="2015"/>
      <c r="E47" s="1961"/>
      <c r="F47" s="1961"/>
      <c r="G47" s="1961"/>
      <c r="H47" s="1961"/>
      <c r="I47" s="2016"/>
      <c r="J47" s="1961"/>
      <c r="K47" s="1961"/>
    </row>
    <row r="48" spans="1:21">
      <c r="A48" s="1961"/>
      <c r="B48" s="1961"/>
      <c r="C48" s="1961"/>
      <c r="D48" s="2015"/>
      <c r="E48" s="1961"/>
      <c r="F48" s="1961"/>
      <c r="G48" s="1961"/>
      <c r="H48" s="1961"/>
      <c r="I48" s="1961"/>
      <c r="J48" s="1961"/>
    </row>
    <row r="49" spans="1:31" ht="8.1" customHeight="1">
      <c r="A49" s="1961"/>
      <c r="B49" s="1961"/>
      <c r="C49" s="1961"/>
      <c r="D49" s="2015"/>
      <c r="E49" s="1961"/>
      <c r="F49" s="1961"/>
      <c r="G49" s="1961"/>
      <c r="H49" s="1961"/>
      <c r="I49" s="1961"/>
      <c r="J49" s="1961"/>
    </row>
    <row r="50" spans="1:31" ht="10.5" hidden="1" customHeight="1">
      <c r="D50" s="1993"/>
    </row>
    <row r="51" spans="1:31">
      <c r="D51" s="1993"/>
    </row>
    <row r="52" spans="1:31">
      <c r="D52" s="1993"/>
      <c r="W52" s="1994"/>
      <c r="Y52" s="1994"/>
    </row>
    <row r="53" spans="1:31">
      <c r="B53" s="2017">
        <v>12847</v>
      </c>
      <c r="D53" s="1993"/>
      <c r="F53" s="2017">
        <v>5482</v>
      </c>
      <c r="W53" s="1994"/>
      <c r="Y53" s="1994"/>
    </row>
    <row r="54" spans="1:31">
      <c r="D54" s="1993"/>
      <c r="W54" s="1994"/>
      <c r="Y54" s="1994"/>
    </row>
    <row r="55" spans="1:31">
      <c r="D55" s="1993"/>
      <c r="W55" s="1994"/>
      <c r="Y55" s="1994"/>
    </row>
    <row r="56" spans="1:31">
      <c r="D56" s="1994"/>
      <c r="W56" s="1994"/>
      <c r="Y56" s="1994"/>
    </row>
    <row r="57" spans="1:31">
      <c r="W57" s="1994"/>
      <c r="Y57" s="1994"/>
    </row>
    <row r="58" spans="1:31">
      <c r="AC58" s="1994"/>
      <c r="AE58" s="1994"/>
    </row>
    <row r="60" spans="1:31">
      <c r="W60" s="1994"/>
      <c r="Y60" s="1994"/>
    </row>
    <row r="88" spans="17:17">
      <c r="Q88" s="1960" t="s">
        <v>380</v>
      </c>
    </row>
    <row r="132" spans="56:56">
      <c r="BD132" s="1960" t="s">
        <v>380</v>
      </c>
    </row>
  </sheetData>
  <sheetProtection password="CA55" sheet="1" objects="1" scenarios="1"/>
  <phoneticPr fontId="9" type="noConversion"/>
  <pageMargins left="0.74" right="0.71" top="0.51" bottom="0.3" header="0" footer="0"/>
  <pageSetup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H42"/>
  <sheetViews>
    <sheetView showGridLines="0" workbookViewId="0">
      <selection sqref="A1:IV65536"/>
    </sheetView>
  </sheetViews>
  <sheetFormatPr baseColWidth="10" defaultColWidth="11.796875" defaultRowHeight="10.5"/>
  <cols>
    <col min="1" max="1" width="44.19921875" style="2020" customWidth="1"/>
    <col min="2" max="2" width="16.59765625" style="2020" customWidth="1"/>
    <col min="3" max="4" width="13" style="2020" customWidth="1"/>
    <col min="5" max="7" width="9.3984375" style="2020" customWidth="1"/>
    <col min="8" max="8" width="10.59765625" style="2020" customWidth="1"/>
    <col min="9" max="16384" width="11.796875" style="2020"/>
  </cols>
  <sheetData>
    <row r="1" spans="1:8">
      <c r="A1" s="2018" t="s">
        <v>298</v>
      </c>
      <c r="B1" s="2019"/>
      <c r="C1" s="2019"/>
      <c r="D1" s="2019"/>
      <c r="E1" s="2019"/>
      <c r="F1" s="2019"/>
      <c r="G1" s="2019"/>
      <c r="H1" s="2019"/>
    </row>
    <row r="2" spans="1:8" ht="5.0999999999999996" customHeight="1">
      <c r="A2" s="2021"/>
      <c r="B2" s="2019"/>
      <c r="C2" s="2019"/>
      <c r="D2" s="2019"/>
      <c r="E2" s="2019"/>
      <c r="F2" s="2019"/>
      <c r="G2" s="2019"/>
      <c r="H2" s="2019"/>
    </row>
    <row r="3" spans="1:8" ht="9" customHeight="1">
      <c r="A3" s="2018" t="s">
        <v>1000</v>
      </c>
      <c r="B3" s="2019"/>
      <c r="C3" s="2019"/>
      <c r="D3" s="2019"/>
      <c r="E3" s="2019"/>
      <c r="F3" s="2019"/>
      <c r="G3" s="2019"/>
      <c r="H3" s="2019"/>
    </row>
    <row r="4" spans="1:8">
      <c r="A4" s="2018" t="s">
        <v>988</v>
      </c>
      <c r="B4" s="2019"/>
      <c r="C4" s="2019"/>
      <c r="D4" s="2019"/>
      <c r="E4" s="2019"/>
      <c r="F4" s="2019"/>
      <c r="G4" s="2019"/>
      <c r="H4" s="2019"/>
    </row>
    <row r="5" spans="1:8">
      <c r="A5" s="2018" t="s">
        <v>1001</v>
      </c>
      <c r="B5" s="2019"/>
      <c r="C5" s="2019"/>
      <c r="D5" s="2019"/>
      <c r="E5" s="2019"/>
      <c r="F5" s="2019"/>
      <c r="G5" s="2019"/>
      <c r="H5" s="2019"/>
    </row>
    <row r="6" spans="1:8" ht="11.1" customHeight="1">
      <c r="B6" s="2019"/>
      <c r="C6" s="2019"/>
      <c r="D6" s="2019"/>
      <c r="E6" s="2022" t="s">
        <v>380</v>
      </c>
      <c r="F6" s="2019"/>
      <c r="G6" s="2019"/>
      <c r="H6" s="2019"/>
    </row>
    <row r="7" spans="1:8" ht="11.1" customHeight="1">
      <c r="A7" s="2023"/>
      <c r="B7" s="2023"/>
      <c r="C7" s="2023"/>
      <c r="D7" s="2023"/>
      <c r="E7" s="2023"/>
      <c r="F7" s="2023"/>
      <c r="G7" s="2023"/>
      <c r="H7" s="2023"/>
    </row>
    <row r="8" spans="1:8" ht="10.5" hidden="1" customHeight="1">
      <c r="A8" s="2024"/>
      <c r="B8" s="2025"/>
      <c r="C8" s="2024"/>
      <c r="D8" s="2026"/>
      <c r="E8" s="2026"/>
      <c r="F8" s="2026"/>
      <c r="G8" s="2025"/>
      <c r="H8" s="2021"/>
    </row>
    <row r="9" spans="1:8" ht="11.1" customHeight="1">
      <c r="A9" s="2027"/>
      <c r="B9" s="2028"/>
      <c r="C9" s="2029"/>
      <c r="D9" s="2030"/>
      <c r="E9" s="2031"/>
      <c r="F9" s="2031"/>
      <c r="G9" s="2030"/>
      <c r="H9" s="2021"/>
    </row>
    <row r="10" spans="1:8" ht="11.1" customHeight="1">
      <c r="A10" s="2032"/>
      <c r="B10" s="2033" t="s">
        <v>492</v>
      </c>
      <c r="C10" s="2034" t="s">
        <v>1002</v>
      </c>
      <c r="D10" s="2035"/>
      <c r="E10" s="2034" t="s">
        <v>1003</v>
      </c>
      <c r="F10" s="2036"/>
      <c r="G10" s="2037"/>
      <c r="H10" s="2021"/>
    </row>
    <row r="11" spans="1:8" ht="11.1" customHeight="1">
      <c r="A11" s="2038" t="s">
        <v>381</v>
      </c>
      <c r="B11" s="2033" t="s">
        <v>498</v>
      </c>
      <c r="C11" s="2039" t="s">
        <v>992</v>
      </c>
      <c r="D11" s="2039" t="s">
        <v>1004</v>
      </c>
      <c r="E11" s="2040" t="s">
        <v>993</v>
      </c>
      <c r="F11" s="2040" t="s">
        <v>994</v>
      </c>
      <c r="G11" s="2040" t="s">
        <v>995</v>
      </c>
      <c r="H11" s="2019"/>
    </row>
    <row r="12" spans="1:8" ht="11.1" customHeight="1">
      <c r="A12" s="2041"/>
      <c r="B12" s="2035"/>
      <c r="C12" s="2035"/>
      <c r="D12" s="2035"/>
      <c r="E12" s="2042" t="s">
        <v>998</v>
      </c>
      <c r="F12" s="2042" t="s">
        <v>960</v>
      </c>
      <c r="G12" s="2042" t="s">
        <v>999</v>
      </c>
      <c r="H12" s="2019"/>
    </row>
    <row r="13" spans="1:8" ht="3.95" customHeight="1">
      <c r="A13" s="2043"/>
      <c r="B13" s="2044"/>
      <c r="C13" s="2044"/>
      <c r="D13" s="2044"/>
      <c r="E13" s="2044"/>
      <c r="F13" s="2044"/>
      <c r="G13" s="2044"/>
    </row>
    <row r="14" spans="1:8" ht="17.100000000000001" customHeight="1">
      <c r="A14" s="2045" t="s">
        <v>470</v>
      </c>
      <c r="B14" s="2046">
        <f>SUM(B16:B32)</f>
        <v>12377</v>
      </c>
      <c r="C14" s="2046">
        <f>SUM(C16:C32)</f>
        <v>743</v>
      </c>
      <c r="D14" s="2047">
        <f>(C14/B14)*100</f>
        <v>6.00307021087501</v>
      </c>
      <c r="E14" s="2046">
        <f>SUM(E16:E32)</f>
        <v>417</v>
      </c>
      <c r="F14" s="2046">
        <f>SUM(F16:F32)</f>
        <v>323</v>
      </c>
      <c r="G14" s="2046">
        <f>SUM(G16:G32)</f>
        <v>30</v>
      </c>
      <c r="H14" s="2021"/>
    </row>
    <row r="15" spans="1:8" ht="10.5" hidden="1" customHeight="1">
      <c r="A15" s="2048"/>
      <c r="B15" s="2048"/>
      <c r="C15" s="2048"/>
      <c r="D15" s="2049"/>
      <c r="E15" s="2049"/>
      <c r="F15" s="2048"/>
      <c r="G15" s="2048"/>
    </row>
    <row r="16" spans="1:8" ht="17.100000000000001" customHeight="1">
      <c r="A16" s="2050" t="s">
        <v>970</v>
      </c>
      <c r="B16" s="2051">
        <v>3350</v>
      </c>
      <c r="C16" s="2052"/>
      <c r="D16" s="2053"/>
      <c r="E16" s="2054"/>
      <c r="F16" s="2052"/>
      <c r="G16" s="2052"/>
      <c r="H16" s="2023"/>
    </row>
    <row r="17" spans="1:8" ht="17.100000000000001" customHeight="1">
      <c r="A17" s="2050" t="s">
        <v>971</v>
      </c>
      <c r="B17" s="2051">
        <v>789</v>
      </c>
      <c r="C17" s="2051">
        <v>6</v>
      </c>
      <c r="D17" s="2053">
        <f>(C17/B17)*100</f>
        <v>0.76045627376425851</v>
      </c>
      <c r="E17" s="2052"/>
      <c r="F17" s="2051">
        <v>6</v>
      </c>
      <c r="G17" s="2052"/>
      <c r="H17" s="2023"/>
    </row>
    <row r="18" spans="1:8" ht="17.100000000000001" customHeight="1">
      <c r="A18" s="2050" t="s">
        <v>972</v>
      </c>
      <c r="B18" s="2051">
        <v>971</v>
      </c>
      <c r="C18" s="2051">
        <v>50</v>
      </c>
      <c r="D18" s="2053">
        <f>(C18/B18)*100</f>
        <v>5.1493305870236874</v>
      </c>
      <c r="E18" s="2051">
        <v>50</v>
      </c>
      <c r="F18" s="2052"/>
      <c r="G18" s="2052"/>
      <c r="H18" s="2023"/>
    </row>
    <row r="19" spans="1:8" ht="17.100000000000001" customHeight="1">
      <c r="A19" s="2050" t="s">
        <v>973</v>
      </c>
      <c r="B19" s="2051">
        <v>841</v>
      </c>
      <c r="C19" s="2051">
        <v>26</v>
      </c>
      <c r="D19" s="2053">
        <f>(C19/B19)*100</f>
        <v>3.0915576694411415</v>
      </c>
      <c r="E19" s="2051">
        <v>26</v>
      </c>
      <c r="F19" s="2052"/>
      <c r="G19" s="2052"/>
      <c r="H19" s="2023"/>
    </row>
    <row r="20" spans="1:8" ht="17.100000000000001" customHeight="1">
      <c r="A20" s="2050" t="s">
        <v>974</v>
      </c>
      <c r="B20" s="2051">
        <v>1163</v>
      </c>
      <c r="C20" s="2051">
        <v>3</v>
      </c>
      <c r="D20" s="2053">
        <f>(C20/B20)*100</f>
        <v>0.25795356835769562</v>
      </c>
      <c r="E20" s="2051">
        <v>3</v>
      </c>
      <c r="F20" s="2052"/>
      <c r="G20" s="2052"/>
      <c r="H20" s="2023"/>
    </row>
    <row r="21" spans="1:8" ht="15" customHeight="1">
      <c r="A21" s="2050" t="s">
        <v>975</v>
      </c>
      <c r="B21" s="2051">
        <v>350</v>
      </c>
      <c r="C21" s="2051">
        <v>28</v>
      </c>
      <c r="D21" s="2053">
        <f>(C21/B21)*100</f>
        <v>8</v>
      </c>
      <c r="E21" s="2051">
        <v>13</v>
      </c>
      <c r="F21" s="2051">
        <v>17</v>
      </c>
      <c r="G21" s="2052"/>
      <c r="H21" s="2023"/>
    </row>
    <row r="22" spans="1:8" ht="17.100000000000001" customHeight="1">
      <c r="A22" s="2050" t="s">
        <v>976</v>
      </c>
      <c r="B22" s="2051">
        <v>502</v>
      </c>
      <c r="C22" s="2052"/>
      <c r="D22" s="2053"/>
      <c r="E22" s="2054"/>
      <c r="F22" s="2052"/>
      <c r="G22" s="2052"/>
      <c r="H22" s="2023"/>
    </row>
    <row r="23" spans="1:8" ht="17.100000000000001" customHeight="1">
      <c r="A23" s="2050" t="s">
        <v>977</v>
      </c>
      <c r="B23" s="2051">
        <v>316</v>
      </c>
      <c r="C23" s="2052"/>
      <c r="D23" s="2053"/>
      <c r="E23" s="2052"/>
      <c r="F23" s="2052"/>
      <c r="G23" s="2052"/>
      <c r="H23" s="2023"/>
    </row>
    <row r="24" spans="1:8" ht="17.100000000000001" customHeight="1">
      <c r="A24" s="2050" t="s">
        <v>978</v>
      </c>
      <c r="B24" s="2051">
        <v>320</v>
      </c>
      <c r="C24" s="2052"/>
      <c r="D24" s="2053"/>
      <c r="E24" s="2052"/>
      <c r="F24" s="2052"/>
      <c r="G24" s="2052"/>
      <c r="H24" s="2023"/>
    </row>
    <row r="25" spans="1:8" ht="17.100000000000001" customHeight="1">
      <c r="A25" s="2050" t="s">
        <v>979</v>
      </c>
      <c r="B25" s="2051">
        <v>293</v>
      </c>
      <c r="C25" s="2052"/>
      <c r="D25" s="2053"/>
      <c r="E25" s="2052"/>
      <c r="F25" s="2052"/>
      <c r="G25" s="2052"/>
      <c r="H25" s="2023"/>
    </row>
    <row r="26" spans="1:8" ht="17.100000000000001" customHeight="1">
      <c r="A26" s="2050" t="s">
        <v>980</v>
      </c>
      <c r="B26" s="2051">
        <v>454</v>
      </c>
      <c r="C26" s="2051">
        <v>81</v>
      </c>
      <c r="D26" s="2053">
        <f>(C26/B26)*100</f>
        <v>17.841409691629956</v>
      </c>
      <c r="E26" s="2051">
        <v>81</v>
      </c>
      <c r="F26" s="2052"/>
      <c r="G26" s="2052"/>
      <c r="H26" s="2023"/>
    </row>
    <row r="27" spans="1:8" ht="17.100000000000001" customHeight="1">
      <c r="A27" s="2050" t="s">
        <v>981</v>
      </c>
      <c r="B27" s="2051">
        <v>207</v>
      </c>
      <c r="C27" s="2051">
        <v>6</v>
      </c>
      <c r="D27" s="2053">
        <f>(C27/B27)*100</f>
        <v>2.8985507246376812</v>
      </c>
      <c r="E27" s="2051">
        <v>1</v>
      </c>
      <c r="F27" s="2051">
        <v>5</v>
      </c>
      <c r="G27" s="2052"/>
      <c r="H27" s="2023"/>
    </row>
    <row r="28" spans="1:8" ht="17.100000000000001" customHeight="1">
      <c r="A28" s="2050" t="s">
        <v>982</v>
      </c>
      <c r="B28" s="2051">
        <v>1748</v>
      </c>
      <c r="C28" s="2052"/>
      <c r="D28" s="2053"/>
      <c r="E28" s="2052"/>
      <c r="F28" s="2052"/>
      <c r="G28" s="2052"/>
      <c r="H28" s="2023"/>
    </row>
    <row r="29" spans="1:8" ht="17.100000000000001" customHeight="1">
      <c r="A29" s="2050" t="s">
        <v>983</v>
      </c>
      <c r="B29" s="2051">
        <v>766</v>
      </c>
      <c r="C29" s="2051">
        <v>487</v>
      </c>
      <c r="D29" s="2053">
        <f>(C29/B29)*100</f>
        <v>63.577023498694516</v>
      </c>
      <c r="E29" s="2051">
        <v>220</v>
      </c>
      <c r="F29" s="2051">
        <v>262</v>
      </c>
      <c r="G29" s="2051">
        <v>25</v>
      </c>
      <c r="H29" s="2023"/>
    </row>
    <row r="30" spans="1:8" ht="17.100000000000001" customHeight="1">
      <c r="A30" s="2050" t="s">
        <v>984</v>
      </c>
      <c r="B30" s="2051">
        <v>63</v>
      </c>
      <c r="C30" s="2052"/>
      <c r="D30" s="2053"/>
      <c r="E30" s="2052"/>
      <c r="F30" s="2052"/>
      <c r="G30" s="2052"/>
      <c r="H30" s="2023"/>
    </row>
    <row r="31" spans="1:8" ht="17.100000000000001" customHeight="1">
      <c r="A31" s="2050" t="s">
        <v>897</v>
      </c>
      <c r="B31" s="2051">
        <v>115</v>
      </c>
      <c r="C31" s="2052"/>
      <c r="D31" s="2053"/>
      <c r="E31" s="2052"/>
      <c r="F31" s="2052"/>
      <c r="G31" s="2052"/>
      <c r="H31" s="2023"/>
    </row>
    <row r="32" spans="1:8" ht="17.100000000000001" customHeight="1">
      <c r="A32" s="2050" t="s">
        <v>986</v>
      </c>
      <c r="B32" s="2051">
        <v>129</v>
      </c>
      <c r="C32" s="2051">
        <v>56</v>
      </c>
      <c r="D32" s="2053">
        <f>(C32/B32)*100</f>
        <v>43.410852713178294</v>
      </c>
      <c r="E32" s="2051">
        <v>23</v>
      </c>
      <c r="F32" s="2051">
        <v>33</v>
      </c>
      <c r="G32" s="2051">
        <v>5</v>
      </c>
      <c r="H32" s="2023"/>
    </row>
    <row r="33" spans="1:8" ht="12.75" customHeight="1">
      <c r="D33" s="2055"/>
      <c r="E33" s="2056" t="s">
        <v>210</v>
      </c>
    </row>
    <row r="34" spans="1:8" ht="8.1" customHeight="1">
      <c r="A34" s="2023"/>
      <c r="B34" s="2023"/>
      <c r="C34" s="2023"/>
      <c r="D34" s="2023"/>
      <c r="E34" s="2023"/>
      <c r="F34" s="2023"/>
      <c r="G34" s="2023"/>
      <c r="H34" s="2023"/>
    </row>
    <row r="35" spans="1:8" ht="8.1" customHeight="1">
      <c r="A35" s="2023"/>
      <c r="B35" s="2023"/>
      <c r="C35" s="2023"/>
      <c r="D35" s="2023"/>
      <c r="E35" s="2023"/>
      <c r="F35" s="2023"/>
      <c r="G35" s="2023"/>
      <c r="H35" s="2023"/>
    </row>
    <row r="36" spans="1:8" ht="8.1" customHeight="1">
      <c r="A36" s="2023"/>
      <c r="B36" s="2023"/>
      <c r="C36" s="2023"/>
      <c r="D36" s="2023"/>
      <c r="E36" s="2023"/>
      <c r="F36" s="2023"/>
      <c r="G36" s="2023"/>
      <c r="H36" s="2023"/>
    </row>
    <row r="37" spans="1:8" ht="8.1" customHeight="1">
      <c r="A37" s="2023"/>
      <c r="B37" s="2023"/>
      <c r="C37" s="2023"/>
      <c r="D37" s="2023"/>
      <c r="E37" s="2023"/>
      <c r="F37" s="2023"/>
      <c r="G37" s="2023"/>
      <c r="H37" s="2023"/>
    </row>
    <row r="38" spans="1:8" ht="8.1" customHeight="1">
      <c r="A38" s="2023"/>
      <c r="B38" s="2023"/>
      <c r="C38" s="2023"/>
      <c r="D38" s="2023"/>
      <c r="E38" s="2023"/>
      <c r="F38" s="2023"/>
      <c r="G38" s="2023"/>
      <c r="H38" s="2023"/>
    </row>
    <row r="39" spans="1:8" ht="8.1" customHeight="1">
      <c r="A39" s="2023"/>
      <c r="B39" s="2023"/>
      <c r="C39" s="2023"/>
      <c r="D39" s="2023"/>
      <c r="E39" s="2023"/>
      <c r="F39" s="2023"/>
      <c r="G39" s="2023"/>
      <c r="H39" s="2023"/>
    </row>
    <row r="40" spans="1:8" ht="8.1" customHeight="1">
      <c r="A40" s="2023"/>
      <c r="B40" s="2023"/>
      <c r="C40" s="2023"/>
      <c r="D40" s="2023"/>
      <c r="E40" s="2023"/>
      <c r="F40" s="2023"/>
      <c r="G40" s="2023"/>
      <c r="H40" s="2023"/>
    </row>
    <row r="41" spans="1:8" ht="8.1" customHeight="1">
      <c r="A41" s="2023"/>
      <c r="B41" s="2023"/>
      <c r="C41" s="2023"/>
      <c r="D41" s="2023"/>
      <c r="E41" s="2023"/>
      <c r="F41" s="2023"/>
      <c r="G41" s="2023"/>
      <c r="H41" s="2023"/>
    </row>
    <row r="42" spans="1:8" ht="8.1" customHeight="1">
      <c r="A42" s="2023"/>
      <c r="B42" s="2023"/>
      <c r="C42" s="2023"/>
      <c r="D42" s="2023"/>
      <c r="E42" s="2023"/>
      <c r="F42" s="2023"/>
      <c r="G42" s="2023"/>
      <c r="H42" s="2023"/>
    </row>
  </sheetData>
  <sheetProtection password="CA55" sheet="1" objects="1" scenarios="1"/>
  <phoneticPr fontId="9" type="noConversion"/>
  <pageMargins left="1.3385826771653544" right="1.6141732283464567" top="1.1811023622047245" bottom="0.31496062992125984" header="0" footer="0"/>
  <pageSetup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BD132"/>
  <sheetViews>
    <sheetView showGridLines="0" workbookViewId="0">
      <selection sqref="A1:IV65536"/>
    </sheetView>
  </sheetViews>
  <sheetFormatPr baseColWidth="10" defaultColWidth="11.796875" defaultRowHeight="10.5"/>
  <cols>
    <col min="1" max="1" width="33.796875" style="2058" customWidth="1"/>
    <col min="2" max="2" width="17.3984375" style="2058" customWidth="1"/>
    <col min="3" max="3" width="12" style="2058" customWidth="1"/>
    <col min="4" max="4" width="7" style="2058" customWidth="1"/>
    <col min="5" max="5" width="9.19921875" style="2058" customWidth="1"/>
    <col min="6" max="6" width="8.19921875" style="2058" customWidth="1"/>
    <col min="7" max="7" width="5.3984375" style="2058" customWidth="1"/>
    <col min="8" max="8" width="6.59765625" style="2058" customWidth="1"/>
    <col min="9" max="9" width="5.59765625" style="2058" customWidth="1"/>
    <col min="10" max="10" width="7.3984375" style="2058" customWidth="1"/>
    <col min="11" max="15" width="11.796875" style="2058"/>
    <col min="16" max="16" width="3.3984375" style="2058" customWidth="1"/>
    <col min="17" max="17" width="44.19921875" style="2058" customWidth="1"/>
    <col min="18" max="16384" width="11.796875" style="2058"/>
  </cols>
  <sheetData>
    <row r="1" spans="1:43">
      <c r="A1" s="2057" t="s">
        <v>298</v>
      </c>
      <c r="B1" s="2059"/>
      <c r="C1" s="2059"/>
      <c r="D1" s="2059"/>
      <c r="E1" s="2059"/>
      <c r="F1" s="2059"/>
      <c r="G1" s="2059"/>
      <c r="H1" s="2059"/>
      <c r="I1" s="2059"/>
      <c r="J1" s="2059"/>
    </row>
    <row r="2" spans="1:43" ht="10.5" hidden="1" customHeight="1">
      <c r="A2" s="2060"/>
      <c r="B2" s="2059"/>
      <c r="C2" s="2059"/>
      <c r="D2" s="2059"/>
      <c r="E2" s="2059"/>
      <c r="F2" s="2059"/>
      <c r="G2" s="2059"/>
      <c r="H2" s="2059"/>
      <c r="I2" s="2059"/>
      <c r="J2" s="2059"/>
    </row>
    <row r="3" spans="1:43">
      <c r="A3" s="2057" t="s">
        <v>1005</v>
      </c>
      <c r="B3" s="2059"/>
      <c r="C3" s="2059"/>
      <c r="D3" s="2059"/>
      <c r="E3" s="2059"/>
      <c r="F3" s="2059"/>
      <c r="G3" s="2059"/>
      <c r="H3" s="2059"/>
      <c r="I3" s="2059"/>
      <c r="J3" s="2059"/>
    </row>
    <row r="4" spans="1:43">
      <c r="A4" s="2057" t="s">
        <v>1006</v>
      </c>
      <c r="B4" s="2059"/>
      <c r="C4" s="2059"/>
      <c r="D4" s="2059"/>
      <c r="E4" s="2059"/>
      <c r="F4" s="2059"/>
      <c r="G4" s="2059"/>
      <c r="H4" s="2059"/>
      <c r="I4" s="2059"/>
      <c r="J4" s="2059"/>
    </row>
    <row r="5" spans="1:43">
      <c r="A5" s="2057" t="s">
        <v>229</v>
      </c>
      <c r="B5" s="2059"/>
      <c r="C5" s="2059"/>
      <c r="D5" s="2059"/>
      <c r="E5" s="2059"/>
      <c r="F5" s="2059"/>
      <c r="G5" s="2061" t="s">
        <v>380</v>
      </c>
      <c r="H5" s="2059"/>
      <c r="I5" s="2059"/>
      <c r="J5" s="2059"/>
      <c r="AQ5" s="2062" t="s">
        <v>380</v>
      </c>
    </row>
    <row r="6" spans="1:43" ht="24.95" customHeight="1">
      <c r="B6" s="2063"/>
      <c r="C6" s="2063"/>
      <c r="D6" s="2063"/>
      <c r="E6" s="2063"/>
      <c r="F6" s="2063"/>
      <c r="G6" s="2063"/>
      <c r="H6" s="2063"/>
      <c r="I6" s="2063"/>
      <c r="J6" s="2063"/>
    </row>
    <row r="7" spans="1:43" ht="0.95" customHeight="1">
      <c r="A7" s="2063"/>
      <c r="B7" s="2063"/>
      <c r="C7" s="2063"/>
      <c r="D7" s="2063"/>
      <c r="E7" s="2063"/>
      <c r="F7" s="2063"/>
      <c r="G7" s="2063"/>
      <c r="H7" s="2063"/>
      <c r="I7" s="2063"/>
      <c r="J7" s="2063"/>
    </row>
    <row r="8" spans="1:43" ht="10.5" hidden="1" customHeight="1">
      <c r="A8" s="2064"/>
      <c r="B8" s="2065"/>
      <c r="C8" s="2065"/>
      <c r="D8" s="2065"/>
      <c r="E8" s="2064"/>
      <c r="F8" s="2066"/>
      <c r="G8" s="2066"/>
      <c r="H8" s="2066"/>
      <c r="I8" s="2065"/>
      <c r="J8" s="2065"/>
    </row>
    <row r="9" spans="1:43" ht="15" customHeight="1">
      <c r="A9" s="3038"/>
      <c r="B9" s="2068" t="s">
        <v>492</v>
      </c>
      <c r="C9" s="2069" t="s">
        <v>1007</v>
      </c>
      <c r="D9" s="2067"/>
      <c r="E9" s="2070"/>
      <c r="F9" s="2070"/>
      <c r="G9" s="2070"/>
      <c r="H9" s="2070"/>
      <c r="I9" s="2070"/>
      <c r="J9" s="2071"/>
      <c r="K9" s="2060"/>
    </row>
    <row r="10" spans="1:43" ht="15" customHeight="1">
      <c r="A10" s="3039" t="s">
        <v>381</v>
      </c>
      <c r="B10" s="2072" t="s">
        <v>498</v>
      </c>
      <c r="C10" s="2073" t="s">
        <v>1008</v>
      </c>
      <c r="D10" s="2074" t="s">
        <v>695</v>
      </c>
      <c r="E10" s="2073" t="s">
        <v>1009</v>
      </c>
      <c r="F10" s="2075" t="s">
        <v>695</v>
      </c>
      <c r="G10" s="2076" t="s">
        <v>1010</v>
      </c>
      <c r="H10" s="2077" t="s">
        <v>695</v>
      </c>
      <c r="I10" s="2076" t="s">
        <v>955</v>
      </c>
      <c r="J10" s="2078" t="s">
        <v>695</v>
      </c>
      <c r="K10" s="2060"/>
      <c r="N10" s="2062" t="s">
        <v>380</v>
      </c>
    </row>
    <row r="11" spans="1:43" ht="10.5" hidden="1" customHeight="1">
      <c r="A11" s="3040"/>
      <c r="B11" s="2079"/>
      <c r="C11" s="2079"/>
      <c r="D11" s="2079"/>
      <c r="E11" s="2079"/>
      <c r="F11" s="2079"/>
      <c r="G11" s="2080"/>
      <c r="H11" s="2080"/>
      <c r="I11" s="2080"/>
      <c r="J11" s="2081"/>
      <c r="K11" s="2060"/>
    </row>
    <row r="12" spans="1:43" ht="3.95" customHeight="1">
      <c r="A12" s="3041"/>
      <c r="B12" s="2082"/>
      <c r="C12" s="2082"/>
      <c r="D12" s="2082"/>
      <c r="E12" s="2082"/>
      <c r="F12" s="2082"/>
      <c r="G12" s="2082"/>
      <c r="H12" s="2082"/>
      <c r="I12" s="2082"/>
      <c r="J12" s="2083"/>
    </row>
    <row r="13" spans="1:43" ht="12" customHeight="1">
      <c r="A13" s="3042" t="s">
        <v>435</v>
      </c>
      <c r="B13" s="2084">
        <f>SUM(B15+B16+B19+B25+B29+B30+B35+B36+B41+B42+B43+B44+B45)</f>
        <v>7924</v>
      </c>
      <c r="C13" s="2084">
        <f>SUM(C15+C16+C19+C25+C29+C30+C35+C36+C41+C42+C43+C44+C45)</f>
        <v>507</v>
      </c>
      <c r="D13" s="2085">
        <f>(C13/B13)*100</f>
        <v>6.3982836951034834</v>
      </c>
      <c r="E13" s="2084">
        <f>SUM(E15+E16+E19+E25+E29+E30+E35+E36+E41+E42+E43+E44+E45)</f>
        <v>7025</v>
      </c>
      <c r="F13" s="2085">
        <f>(E13/B13)*100</f>
        <v>88.654719838465425</v>
      </c>
      <c r="G13" s="2084">
        <f>SUM(G15+G16+G19+G25+G29+G30+G35+G36+G41+G42+G43+G44+G45)</f>
        <v>54</v>
      </c>
      <c r="H13" s="2085">
        <f>(G13/B13)*100</f>
        <v>0.68147400302877337</v>
      </c>
      <c r="I13" s="2084">
        <f>SUM(I15+I16+I19+I25+I29+I30+I35+I36+I41+I42+I43+I44+I45)</f>
        <v>223</v>
      </c>
      <c r="J13" s="2086">
        <f>(I13/B13)*100</f>
        <v>2.8142352347299346</v>
      </c>
    </row>
    <row r="14" spans="1:43" ht="10.5" hidden="1" customHeight="1">
      <c r="A14" s="3043"/>
      <c r="B14" s="2087"/>
      <c r="C14" s="2087"/>
      <c r="D14" s="2088"/>
      <c r="E14" s="2087"/>
      <c r="F14" s="2088"/>
      <c r="G14" s="2088"/>
      <c r="H14" s="2088"/>
      <c r="I14" s="2087"/>
      <c r="J14" s="2089"/>
      <c r="L14" s="2090"/>
      <c r="S14" s="2091"/>
      <c r="U14" s="2091"/>
    </row>
    <row r="15" spans="1:43" ht="11.1" customHeight="1">
      <c r="A15" s="3044" t="s">
        <v>965</v>
      </c>
      <c r="B15" s="2092">
        <v>170</v>
      </c>
      <c r="C15" s="2092">
        <v>2</v>
      </c>
      <c r="D15" s="2093">
        <f t="shared" ref="D15:D20" si="0">(C15/B15)*100</f>
        <v>1.1764705882352942</v>
      </c>
      <c r="E15" s="2092">
        <v>166</v>
      </c>
      <c r="F15" s="2093">
        <f t="shared" ref="F15:F33" si="1">(E15/B15)*100</f>
        <v>97.647058823529406</v>
      </c>
      <c r="G15" s="2094"/>
      <c r="H15" s="2093"/>
      <c r="I15" s="2092">
        <v>2</v>
      </c>
      <c r="J15" s="2095">
        <f>(I15/B15)*100</f>
        <v>1.1764705882352942</v>
      </c>
      <c r="L15" s="2090"/>
      <c r="S15" s="2091"/>
      <c r="U15" s="2091"/>
    </row>
    <row r="16" spans="1:43" ht="11.1" customHeight="1">
      <c r="A16" s="3044" t="s">
        <v>437</v>
      </c>
      <c r="B16" s="2092">
        <f>SUM(B17:B18)</f>
        <v>216</v>
      </c>
      <c r="C16" s="2092">
        <f>SUM(C17:C18)</f>
        <v>51</v>
      </c>
      <c r="D16" s="2093">
        <f t="shared" si="0"/>
        <v>23.611111111111111</v>
      </c>
      <c r="E16" s="2092">
        <f>SUM(E17:E18)</f>
        <v>159</v>
      </c>
      <c r="F16" s="2093">
        <f t="shared" si="1"/>
        <v>73.611111111111114</v>
      </c>
      <c r="G16" s="2096"/>
      <c r="H16" s="2093"/>
      <c r="I16" s="2092">
        <v>6</v>
      </c>
      <c r="J16" s="2095">
        <f>(I16/B16)*100</f>
        <v>2.7777777777777777</v>
      </c>
      <c r="S16" s="2091"/>
      <c r="U16" s="2091"/>
    </row>
    <row r="17" spans="1:41" ht="11.1" customHeight="1">
      <c r="A17" s="3044" t="s">
        <v>504</v>
      </c>
      <c r="B17" s="2092">
        <v>158</v>
      </c>
      <c r="C17" s="2092">
        <v>46</v>
      </c>
      <c r="D17" s="2093">
        <f t="shared" si="0"/>
        <v>29.11392405063291</v>
      </c>
      <c r="E17" s="2092">
        <v>106</v>
      </c>
      <c r="F17" s="2093">
        <f t="shared" si="1"/>
        <v>67.088607594936718</v>
      </c>
      <c r="G17" s="2096"/>
      <c r="H17" s="2096"/>
      <c r="I17" s="2096"/>
      <c r="J17" s="2097"/>
    </row>
    <row r="18" spans="1:41" ht="11.1" customHeight="1">
      <c r="A18" s="3044" t="s">
        <v>505</v>
      </c>
      <c r="B18" s="2092">
        <v>58</v>
      </c>
      <c r="C18" s="2092">
        <v>5</v>
      </c>
      <c r="D18" s="2093">
        <f t="shared" si="0"/>
        <v>8.6206896551724146</v>
      </c>
      <c r="E18" s="2092">
        <v>53</v>
      </c>
      <c r="F18" s="2093">
        <f t="shared" si="1"/>
        <v>91.379310344827587</v>
      </c>
      <c r="G18" s="2096"/>
      <c r="H18" s="2096"/>
      <c r="I18" s="2096"/>
      <c r="J18" s="2097"/>
    </row>
    <row r="19" spans="1:41" ht="11.1" customHeight="1">
      <c r="A19" s="3045" t="s">
        <v>440</v>
      </c>
      <c r="B19" s="2098">
        <f>SUM(B20:B24)</f>
        <v>739</v>
      </c>
      <c r="C19" s="2098">
        <f>SUM(C20:C24)</f>
        <v>25</v>
      </c>
      <c r="D19" s="2099">
        <f t="shared" si="0"/>
        <v>3.3829499323410013</v>
      </c>
      <c r="E19" s="2098">
        <f>SUM(E20:E24)</f>
        <v>695</v>
      </c>
      <c r="F19" s="2099">
        <f t="shared" si="1"/>
        <v>94.046008119079843</v>
      </c>
      <c r="G19" s="2100"/>
      <c r="H19" s="2099"/>
      <c r="I19" s="2098">
        <f>SUM(I20:I24)</f>
        <v>19</v>
      </c>
      <c r="J19" s="2101">
        <f>(I19/B19)*100</f>
        <v>2.5710419485791611</v>
      </c>
      <c r="L19" s="2090"/>
    </row>
    <row r="20" spans="1:41" ht="11.1" customHeight="1">
      <c r="A20" s="3046" t="s">
        <v>506</v>
      </c>
      <c r="B20" s="2102">
        <v>131</v>
      </c>
      <c r="C20" s="2102">
        <v>5</v>
      </c>
      <c r="D20" s="2103">
        <f t="shared" si="0"/>
        <v>3.8167938931297711</v>
      </c>
      <c r="E20" s="2102">
        <v>119</v>
      </c>
      <c r="F20" s="2103">
        <f t="shared" si="1"/>
        <v>90.839694656488547</v>
      </c>
      <c r="G20" s="2104"/>
      <c r="H20" s="2103"/>
      <c r="I20" s="2102">
        <v>7</v>
      </c>
      <c r="J20" s="2105">
        <f>(I20/B20)*100</f>
        <v>5.343511450381679</v>
      </c>
    </row>
    <row r="21" spans="1:41" ht="11.1" customHeight="1">
      <c r="A21" s="3046" t="s">
        <v>507</v>
      </c>
      <c r="B21" s="2102">
        <v>142</v>
      </c>
      <c r="C21" s="2104"/>
      <c r="D21" s="2103"/>
      <c r="E21" s="2102">
        <v>137</v>
      </c>
      <c r="F21" s="2103">
        <f t="shared" si="1"/>
        <v>96.478873239436624</v>
      </c>
      <c r="G21" s="2104"/>
      <c r="H21" s="2103"/>
      <c r="I21" s="2102">
        <v>5</v>
      </c>
      <c r="J21" s="2105">
        <f>(I21/B21)*100</f>
        <v>3.5211267605633805</v>
      </c>
      <c r="S21" s="2091"/>
      <c r="U21" s="2091"/>
    </row>
    <row r="22" spans="1:41" ht="11.1" customHeight="1">
      <c r="A22" s="3046" t="s">
        <v>510</v>
      </c>
      <c r="B22" s="2102">
        <v>51</v>
      </c>
      <c r="C22" s="2104"/>
      <c r="D22" s="2103"/>
      <c r="E22" s="2102">
        <v>49</v>
      </c>
      <c r="F22" s="2103">
        <f t="shared" si="1"/>
        <v>96.078431372549019</v>
      </c>
      <c r="G22" s="2104"/>
      <c r="H22" s="2103"/>
      <c r="I22" s="2102">
        <v>2</v>
      </c>
      <c r="J22" s="2105">
        <f>(I22/B22)*100</f>
        <v>3.9215686274509802</v>
      </c>
      <c r="S22" s="2091"/>
      <c r="U22" s="2091"/>
    </row>
    <row r="23" spans="1:41" ht="11.1" customHeight="1">
      <c r="A23" s="3046" t="s">
        <v>509</v>
      </c>
      <c r="B23" s="2102">
        <v>298</v>
      </c>
      <c r="C23" s="2102">
        <v>11</v>
      </c>
      <c r="D23" s="2103">
        <f t="shared" ref="D23:D37" si="2">(C23/B23)*100</f>
        <v>3.6912751677852351</v>
      </c>
      <c r="E23" s="2102">
        <v>287</v>
      </c>
      <c r="F23" s="2103">
        <f t="shared" si="1"/>
        <v>96.308724832214764</v>
      </c>
      <c r="G23" s="2106"/>
      <c r="H23" s="2103"/>
      <c r="I23" s="2104"/>
      <c r="J23" s="2105"/>
      <c r="L23" s="2090"/>
    </row>
    <row r="24" spans="1:41" ht="11.1" customHeight="1">
      <c r="A24" s="3046" t="s">
        <v>508</v>
      </c>
      <c r="B24" s="2102">
        <v>117</v>
      </c>
      <c r="C24" s="2102">
        <v>9</v>
      </c>
      <c r="D24" s="2103">
        <f t="shared" si="2"/>
        <v>7.6923076923076925</v>
      </c>
      <c r="E24" s="2102">
        <v>103</v>
      </c>
      <c r="F24" s="2103">
        <f t="shared" si="1"/>
        <v>88.034188034188034</v>
      </c>
      <c r="G24" s="2104"/>
      <c r="H24" s="2103"/>
      <c r="I24" s="2102">
        <v>5</v>
      </c>
      <c r="J24" s="2105">
        <f>(I24/B24)*100</f>
        <v>4.2735042735042734</v>
      </c>
      <c r="L24" s="2090"/>
      <c r="S24" s="2091"/>
      <c r="U24" s="2091"/>
    </row>
    <row r="25" spans="1:41" ht="11.1" customHeight="1">
      <c r="A25" s="3045" t="s">
        <v>446</v>
      </c>
      <c r="B25" s="2098">
        <f>SUM(B26:B28)</f>
        <v>2271</v>
      </c>
      <c r="C25" s="2098">
        <f>SUM(C26:C28)</f>
        <v>194</v>
      </c>
      <c r="D25" s="2099">
        <f t="shared" si="2"/>
        <v>8.5424922941435479</v>
      </c>
      <c r="E25" s="2098">
        <f>SUM(E26:E28)</f>
        <v>1937</v>
      </c>
      <c r="F25" s="2099">
        <f t="shared" si="1"/>
        <v>85.2928225451343</v>
      </c>
      <c r="G25" s="2098">
        <f>SUM(G26:G28)</f>
        <v>34</v>
      </c>
      <c r="H25" s="2099">
        <f>(G25/B25)*100</f>
        <v>1.4971378247468077</v>
      </c>
      <c r="I25" s="2098">
        <f>SUM(I26:I28)</f>
        <v>106</v>
      </c>
      <c r="J25" s="2101">
        <f>(I25/B25)*100</f>
        <v>4.6675473359753408</v>
      </c>
      <c r="S25" s="2091"/>
      <c r="U25" s="2091"/>
    </row>
    <row r="26" spans="1:41" ht="11.1" customHeight="1">
      <c r="A26" s="3046" t="s">
        <v>581</v>
      </c>
      <c r="B26" s="2102">
        <v>698</v>
      </c>
      <c r="C26" s="2102">
        <v>68</v>
      </c>
      <c r="D26" s="2103">
        <f t="shared" si="2"/>
        <v>9.7421203438395416</v>
      </c>
      <c r="E26" s="2102">
        <v>572</v>
      </c>
      <c r="F26" s="2103">
        <f t="shared" si="1"/>
        <v>81.948424068767906</v>
      </c>
      <c r="G26" s="2102">
        <v>8</v>
      </c>
      <c r="H26" s="2103">
        <f>(G26/B26)*100</f>
        <v>1.1461318051575931</v>
      </c>
      <c r="I26" s="2102">
        <v>50</v>
      </c>
      <c r="J26" s="2105">
        <f>(I26/B26)*100</f>
        <v>7.1633237822349569</v>
      </c>
      <c r="S26" s="2091"/>
      <c r="U26" s="2091"/>
    </row>
    <row r="27" spans="1:41" ht="11.1" customHeight="1">
      <c r="A27" s="3046" t="s">
        <v>513</v>
      </c>
      <c r="B27" s="2102">
        <v>412</v>
      </c>
      <c r="C27" s="2102">
        <v>47</v>
      </c>
      <c r="D27" s="2103">
        <f t="shared" si="2"/>
        <v>11.407766990291263</v>
      </c>
      <c r="E27" s="2102">
        <v>313</v>
      </c>
      <c r="F27" s="2103">
        <f t="shared" si="1"/>
        <v>75.970873786407765</v>
      </c>
      <c r="G27" s="2102">
        <v>24</v>
      </c>
      <c r="H27" s="2103">
        <f>(G27/B27)*100</f>
        <v>5.825242718446602</v>
      </c>
      <c r="I27" s="2102">
        <v>28</v>
      </c>
      <c r="J27" s="2105">
        <f>(I27/B27)*100</f>
        <v>6.7961165048543686</v>
      </c>
      <c r="L27" s="2090"/>
      <c r="S27" s="2091"/>
      <c r="U27" s="2091"/>
    </row>
    <row r="28" spans="1:41" ht="11.1" customHeight="1">
      <c r="A28" s="3046" t="s">
        <v>514</v>
      </c>
      <c r="B28" s="2102">
        <v>1161</v>
      </c>
      <c r="C28" s="2102">
        <v>79</v>
      </c>
      <c r="D28" s="2103">
        <f t="shared" si="2"/>
        <v>6.8044788975021531</v>
      </c>
      <c r="E28" s="2102">
        <v>1052</v>
      </c>
      <c r="F28" s="2103">
        <f t="shared" si="1"/>
        <v>90.611541774332466</v>
      </c>
      <c r="G28" s="2102">
        <v>2</v>
      </c>
      <c r="H28" s="2103">
        <f>(G28/B28)*100</f>
        <v>0.17226528854435832</v>
      </c>
      <c r="I28" s="2102">
        <v>28</v>
      </c>
      <c r="J28" s="2105">
        <f>(I28/B28)*100</f>
        <v>2.4117140396210166</v>
      </c>
      <c r="S28" s="2091"/>
      <c r="U28" s="2091"/>
    </row>
    <row r="29" spans="1:41" ht="11.1" customHeight="1">
      <c r="A29" s="3044" t="s">
        <v>450</v>
      </c>
      <c r="B29" s="2092">
        <v>1444</v>
      </c>
      <c r="C29" s="2092">
        <v>95</v>
      </c>
      <c r="D29" s="2093">
        <f t="shared" si="2"/>
        <v>6.5789473684210522</v>
      </c>
      <c r="E29" s="2092">
        <v>1329</v>
      </c>
      <c r="F29" s="2093">
        <f t="shared" si="1"/>
        <v>92.036011080332415</v>
      </c>
      <c r="G29" s="2092">
        <v>20</v>
      </c>
      <c r="H29" s="2093">
        <f>(G29/B29)*100</f>
        <v>1.3850415512465373</v>
      </c>
      <c r="I29" s="2096"/>
      <c r="J29" s="2095"/>
      <c r="L29" s="2090"/>
      <c r="S29" s="2091"/>
      <c r="U29" s="2091"/>
      <c r="W29" s="2091"/>
      <c r="Y29" s="2091"/>
      <c r="AA29" s="2091"/>
      <c r="AC29" s="2091"/>
      <c r="AE29" s="2091"/>
      <c r="AG29" s="2091"/>
      <c r="AI29" s="2091"/>
      <c r="AK29" s="2091"/>
      <c r="AM29" s="2091"/>
      <c r="AO29" s="2091"/>
    </row>
    <row r="30" spans="1:41" ht="11.1" customHeight="1">
      <c r="A30" s="3045" t="s">
        <v>451</v>
      </c>
      <c r="B30" s="2098">
        <f>SUM(B31:B34)</f>
        <v>743</v>
      </c>
      <c r="C30" s="2098">
        <f>SUM(C31:C34)</f>
        <v>60</v>
      </c>
      <c r="D30" s="2099">
        <f t="shared" si="2"/>
        <v>8.0753701211305504</v>
      </c>
      <c r="E30" s="2098">
        <f>SUM(E31:E34)</f>
        <v>629</v>
      </c>
      <c r="F30" s="2099">
        <f t="shared" si="1"/>
        <v>84.656796769851951</v>
      </c>
      <c r="G30" s="2100"/>
      <c r="H30" s="2099"/>
      <c r="I30" s="2098">
        <f>SUM(I31:I34)</f>
        <v>54</v>
      </c>
      <c r="J30" s="2101">
        <f>(I30/B30)*100</f>
        <v>7.2678331090174968</v>
      </c>
      <c r="L30" s="2090"/>
      <c r="S30" s="2091"/>
      <c r="U30" s="2091"/>
      <c r="W30" s="2091"/>
      <c r="Y30" s="2091"/>
    </row>
    <row r="31" spans="1:41" ht="11.1" customHeight="1">
      <c r="A31" s="3046" t="s">
        <v>581</v>
      </c>
      <c r="B31" s="2102">
        <v>239</v>
      </c>
      <c r="C31" s="2102">
        <v>10</v>
      </c>
      <c r="D31" s="2103">
        <f t="shared" si="2"/>
        <v>4.1841004184100417</v>
      </c>
      <c r="E31" s="2102">
        <v>228</v>
      </c>
      <c r="F31" s="2103">
        <f t="shared" si="1"/>
        <v>95.39748953974896</v>
      </c>
      <c r="G31" s="2104"/>
      <c r="H31" s="2103"/>
      <c r="I31" s="2102">
        <v>1</v>
      </c>
      <c r="J31" s="2105">
        <f>(I31/B31)*100</f>
        <v>0.41841004184100417</v>
      </c>
      <c r="L31" s="2090"/>
      <c r="S31" s="2091"/>
      <c r="U31" s="2091"/>
    </row>
    <row r="32" spans="1:41" ht="11.1" customHeight="1">
      <c r="A32" s="3046" t="s">
        <v>515</v>
      </c>
      <c r="B32" s="2102">
        <v>87</v>
      </c>
      <c r="C32" s="2102">
        <v>2</v>
      </c>
      <c r="D32" s="2103">
        <f t="shared" si="2"/>
        <v>2.2988505747126435</v>
      </c>
      <c r="E32" s="2102">
        <v>85</v>
      </c>
      <c r="F32" s="2103">
        <f t="shared" si="1"/>
        <v>97.701149425287355</v>
      </c>
      <c r="G32" s="2104"/>
      <c r="H32" s="2103"/>
      <c r="I32" s="2104"/>
      <c r="J32" s="2105"/>
      <c r="L32" s="2090"/>
      <c r="S32" s="2091"/>
      <c r="U32" s="2091"/>
    </row>
    <row r="33" spans="1:21" ht="11.1" customHeight="1">
      <c r="A33" s="3046" t="s">
        <v>516</v>
      </c>
      <c r="B33" s="2102">
        <v>337</v>
      </c>
      <c r="C33" s="2102">
        <v>21</v>
      </c>
      <c r="D33" s="2103">
        <f t="shared" si="2"/>
        <v>6.2314540059347179</v>
      </c>
      <c r="E33" s="2102">
        <v>316</v>
      </c>
      <c r="F33" s="2103">
        <f t="shared" si="1"/>
        <v>93.768545994065278</v>
      </c>
      <c r="G33" s="2104"/>
      <c r="H33" s="2103"/>
      <c r="I33" s="2104"/>
      <c r="J33" s="2105"/>
      <c r="L33" s="2090"/>
      <c r="S33" s="2091"/>
      <c r="U33" s="2091"/>
    </row>
    <row r="34" spans="1:21" ht="11.1" customHeight="1">
      <c r="A34" s="3046" t="s">
        <v>517</v>
      </c>
      <c r="B34" s="2102">
        <v>80</v>
      </c>
      <c r="C34" s="2102">
        <v>27</v>
      </c>
      <c r="D34" s="2103">
        <f t="shared" si="2"/>
        <v>33.75</v>
      </c>
      <c r="E34" s="2104"/>
      <c r="F34" s="2103"/>
      <c r="G34" s="2104"/>
      <c r="H34" s="2103"/>
      <c r="I34" s="2102">
        <v>53</v>
      </c>
      <c r="J34" s="2105">
        <f>(I34/B34)*100</f>
        <v>66.25</v>
      </c>
    </row>
    <row r="35" spans="1:21" ht="11.1" customHeight="1">
      <c r="A35" s="3044" t="s">
        <v>1011</v>
      </c>
      <c r="B35" s="2092">
        <v>341</v>
      </c>
      <c r="C35" s="2092">
        <v>11</v>
      </c>
      <c r="D35" s="2093">
        <f t="shared" si="2"/>
        <v>3.225806451612903</v>
      </c>
      <c r="E35" s="2092">
        <v>328</v>
      </c>
      <c r="F35" s="2093">
        <f t="shared" ref="F35:F40" si="3">(E35/B35)*100</f>
        <v>96.187683284457478</v>
      </c>
      <c r="G35" s="2096"/>
      <c r="H35" s="2093"/>
      <c r="I35" s="2092">
        <v>2</v>
      </c>
      <c r="J35" s="2095">
        <f>(I35/B35)*100</f>
        <v>0.5865102639296188</v>
      </c>
    </row>
    <row r="36" spans="1:21" ht="11.1" customHeight="1">
      <c r="A36" s="3045" t="s">
        <v>456</v>
      </c>
      <c r="B36" s="2098">
        <f>SUM(B37:B40)</f>
        <v>106</v>
      </c>
      <c r="C36" s="2098">
        <f>SUM(C37:C40)</f>
        <v>2</v>
      </c>
      <c r="D36" s="2099">
        <f t="shared" si="2"/>
        <v>1.8867924528301887</v>
      </c>
      <c r="E36" s="2098">
        <f>SUM(E37:E40)</f>
        <v>104</v>
      </c>
      <c r="F36" s="2099">
        <f t="shared" si="3"/>
        <v>98.113207547169807</v>
      </c>
      <c r="G36" s="2100"/>
      <c r="H36" s="2099"/>
      <c r="I36" s="2100"/>
      <c r="J36" s="2101"/>
    </row>
    <row r="37" spans="1:21" ht="11.1" customHeight="1">
      <c r="A37" s="3046" t="s">
        <v>581</v>
      </c>
      <c r="B37" s="2102">
        <v>59</v>
      </c>
      <c r="C37" s="2102">
        <v>2</v>
      </c>
      <c r="D37" s="2103">
        <f t="shared" si="2"/>
        <v>3.3898305084745761</v>
      </c>
      <c r="E37" s="2102">
        <v>57</v>
      </c>
      <c r="F37" s="2103">
        <f t="shared" si="3"/>
        <v>96.610169491525426</v>
      </c>
      <c r="G37" s="2104"/>
      <c r="H37" s="2103"/>
      <c r="I37" s="2104"/>
      <c r="J37" s="2105"/>
    </row>
    <row r="38" spans="1:21" ht="11.1" customHeight="1">
      <c r="A38" s="3046" t="s">
        <v>519</v>
      </c>
      <c r="B38" s="2102">
        <v>10</v>
      </c>
      <c r="C38" s="2104"/>
      <c r="D38" s="2103"/>
      <c r="E38" s="2102">
        <v>10</v>
      </c>
      <c r="F38" s="2103">
        <f t="shared" si="3"/>
        <v>100</v>
      </c>
      <c r="G38" s="2104"/>
      <c r="H38" s="2103"/>
      <c r="I38" s="2104"/>
      <c r="J38" s="2105"/>
    </row>
    <row r="39" spans="1:21" ht="11.1" customHeight="1">
      <c r="A39" s="3046" t="s">
        <v>520</v>
      </c>
      <c r="B39" s="2102">
        <v>8</v>
      </c>
      <c r="C39" s="2104"/>
      <c r="D39" s="2103"/>
      <c r="E39" s="2102">
        <v>8</v>
      </c>
      <c r="F39" s="2103">
        <f t="shared" si="3"/>
        <v>100</v>
      </c>
      <c r="G39" s="2104"/>
      <c r="H39" s="2103"/>
      <c r="I39" s="2104"/>
      <c r="J39" s="2105"/>
    </row>
    <row r="40" spans="1:21" ht="11.1" customHeight="1">
      <c r="A40" s="3046" t="s">
        <v>521</v>
      </c>
      <c r="B40" s="2102">
        <v>29</v>
      </c>
      <c r="C40" s="2104"/>
      <c r="D40" s="2103"/>
      <c r="E40" s="2102">
        <v>29</v>
      </c>
      <c r="F40" s="2103">
        <f t="shared" si="3"/>
        <v>100</v>
      </c>
      <c r="G40" s="2104"/>
      <c r="H40" s="2103"/>
      <c r="I40" s="2104"/>
      <c r="J40" s="2105"/>
    </row>
    <row r="41" spans="1:21" ht="11.1" customHeight="1">
      <c r="A41" s="3044" t="s">
        <v>1012</v>
      </c>
      <c r="B41" s="2092">
        <v>115</v>
      </c>
      <c r="C41" s="2096"/>
      <c r="D41" s="2093"/>
      <c r="E41" s="2096"/>
      <c r="F41" s="2093"/>
      <c r="G41" s="2096"/>
      <c r="H41" s="2093"/>
      <c r="I41" s="2096"/>
      <c r="J41" s="2095"/>
    </row>
    <row r="42" spans="1:21" ht="11.1" customHeight="1">
      <c r="A42" s="3044" t="s">
        <v>461</v>
      </c>
      <c r="B42" s="2092">
        <v>700</v>
      </c>
      <c r="C42" s="2092">
        <v>29</v>
      </c>
      <c r="D42" s="2093">
        <f>(C42/B42)*100</f>
        <v>4.1428571428571423</v>
      </c>
      <c r="E42" s="2092">
        <v>671</v>
      </c>
      <c r="F42" s="2093">
        <f>(E42/B42)*100</f>
        <v>95.857142857142847</v>
      </c>
      <c r="G42" s="2096"/>
      <c r="H42" s="2093"/>
      <c r="I42" s="2096"/>
      <c r="J42" s="2095"/>
    </row>
    <row r="43" spans="1:21" ht="11.1" customHeight="1">
      <c r="A43" s="3044" t="s">
        <v>462</v>
      </c>
      <c r="B43" s="2092">
        <v>219</v>
      </c>
      <c r="C43" s="2092">
        <v>11</v>
      </c>
      <c r="D43" s="2093">
        <f>(C43/B43)*100</f>
        <v>5.0228310502283104</v>
      </c>
      <c r="E43" s="2092">
        <v>198</v>
      </c>
      <c r="F43" s="2093">
        <f>(E43/B43)*100</f>
        <v>90.410958904109577</v>
      </c>
      <c r="G43" s="2096"/>
      <c r="H43" s="2093"/>
      <c r="I43" s="2092">
        <v>10</v>
      </c>
      <c r="J43" s="2095">
        <f>(I43/B43)*100</f>
        <v>4.5662100456620998</v>
      </c>
    </row>
    <row r="44" spans="1:21" ht="11.1" customHeight="1">
      <c r="A44" s="3044" t="s">
        <v>463</v>
      </c>
      <c r="B44" s="2092">
        <v>304</v>
      </c>
      <c r="C44" s="2092">
        <v>22</v>
      </c>
      <c r="D44" s="2093">
        <f>(C44/B44)*100</f>
        <v>7.2368421052631584</v>
      </c>
      <c r="E44" s="2092">
        <v>258</v>
      </c>
      <c r="F44" s="2093">
        <f>(E44/B44)*100</f>
        <v>84.868421052631575</v>
      </c>
      <c r="G44" s="2096"/>
      <c r="H44" s="2093"/>
      <c r="I44" s="2092">
        <v>24</v>
      </c>
      <c r="J44" s="2095">
        <f>(I44/B44)*100</f>
        <v>7.8947368421052628</v>
      </c>
    </row>
    <row r="45" spans="1:21" ht="11.1" customHeight="1">
      <c r="A45" s="3044" t="s">
        <v>464</v>
      </c>
      <c r="B45" s="2092">
        <v>556</v>
      </c>
      <c r="C45" s="2092">
        <v>5</v>
      </c>
      <c r="D45" s="2093">
        <f>(C45/B45)*100</f>
        <v>0.89928057553956831</v>
      </c>
      <c r="E45" s="2092">
        <v>551</v>
      </c>
      <c r="F45" s="2093">
        <f>(E45/B45)*100</f>
        <v>99.100719424460422</v>
      </c>
      <c r="G45" s="2096"/>
      <c r="H45" s="2093"/>
      <c r="I45" s="2096"/>
      <c r="J45" s="2095"/>
    </row>
    <row r="46" spans="1:21" ht="12" customHeight="1">
      <c r="A46" s="2062" t="s">
        <v>1470</v>
      </c>
      <c r="D46" s="2090"/>
      <c r="H46" s="3047" t="s">
        <v>366</v>
      </c>
      <c r="I46" s="3047"/>
    </row>
    <row r="47" spans="1:21">
      <c r="A47" s="2063"/>
      <c r="B47" s="2063"/>
      <c r="C47" s="2063"/>
      <c r="D47" s="2107"/>
      <c r="E47" s="2063"/>
      <c r="F47" s="2063"/>
      <c r="G47" s="2063"/>
      <c r="H47" s="2063"/>
      <c r="I47" s="2063"/>
      <c r="J47" s="2063"/>
      <c r="K47" s="2063"/>
    </row>
    <row r="48" spans="1:21">
      <c r="A48" s="2063"/>
      <c r="B48" s="2063"/>
      <c r="C48" s="2063"/>
      <c r="D48" s="2107"/>
      <c r="E48" s="2063"/>
      <c r="F48" s="2063"/>
      <c r="G48" s="2063"/>
      <c r="H48" s="2063"/>
      <c r="I48" s="2063"/>
      <c r="J48" s="2063"/>
    </row>
    <row r="49" spans="1:31" ht="8.1" customHeight="1">
      <c r="A49" s="2063"/>
      <c r="B49" s="2063"/>
      <c r="C49" s="2063"/>
      <c r="D49" s="2107"/>
      <c r="E49" s="2063"/>
      <c r="F49" s="2063"/>
      <c r="G49" s="2063"/>
      <c r="H49" s="2063"/>
      <c r="I49" s="2063"/>
      <c r="J49" s="2063"/>
    </row>
    <row r="50" spans="1:31" ht="10.5" hidden="1" customHeight="1">
      <c r="D50" s="2090"/>
    </row>
    <row r="51" spans="1:31">
      <c r="D51" s="2090"/>
    </row>
    <row r="52" spans="1:31">
      <c r="D52" s="2090"/>
      <c r="W52" s="2091"/>
      <c r="Y52" s="2091"/>
    </row>
    <row r="53" spans="1:31">
      <c r="B53" s="2108"/>
      <c r="D53" s="2090"/>
      <c r="G53" s="2108"/>
      <c r="W53" s="2091"/>
      <c r="Y53" s="2091"/>
    </row>
    <row r="54" spans="1:31">
      <c r="D54" s="2090"/>
      <c r="W54" s="2091"/>
      <c r="Y54" s="2091"/>
    </row>
    <row r="55" spans="1:31">
      <c r="D55" s="2090"/>
      <c r="W55" s="2091"/>
      <c r="Y55" s="2091"/>
    </row>
    <row r="56" spans="1:31">
      <c r="W56" s="2091"/>
      <c r="Y56" s="2091"/>
    </row>
    <row r="57" spans="1:31">
      <c r="W57" s="2091"/>
      <c r="Y57" s="2091"/>
    </row>
    <row r="58" spans="1:31">
      <c r="AC58" s="2091"/>
      <c r="AE58" s="2091"/>
    </row>
    <row r="60" spans="1:31">
      <c r="W60" s="2091"/>
      <c r="Y60" s="2091"/>
    </row>
    <row r="88" spans="17:17">
      <c r="Q88" s="2062" t="s">
        <v>380</v>
      </c>
    </row>
    <row r="132" spans="56:56">
      <c r="BD132" s="2062" t="s">
        <v>380</v>
      </c>
    </row>
  </sheetData>
  <sheetProtection password="CA55" sheet="1" objects="1" scenarios="1"/>
  <phoneticPr fontId="9" type="noConversion"/>
  <printOptions horizontalCentered="1"/>
  <pageMargins left="0.59055118110236227" right="0.59055118110236227" top="0.55118110236220474" bottom="0.43307086614173229" header="0" footer="0"/>
  <pageSetup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AV32"/>
  <sheetViews>
    <sheetView showGridLines="0" workbookViewId="0">
      <selection sqref="A1:IV65536"/>
    </sheetView>
  </sheetViews>
  <sheetFormatPr baseColWidth="10" defaultColWidth="11.796875" defaultRowHeight="10.5"/>
  <cols>
    <col min="1" max="1" width="31.19921875" style="2112" customWidth="1"/>
    <col min="2" max="2" width="12.59765625" style="2112" customWidth="1"/>
    <col min="3" max="3" width="13.19921875" style="2112" customWidth="1"/>
    <col min="4" max="4" width="7.3984375" style="2112" customWidth="1"/>
    <col min="5" max="5" width="10" style="2112" customWidth="1"/>
    <col min="6" max="6" width="9" style="2112" customWidth="1"/>
    <col min="7" max="7" width="8.3984375" style="2112" customWidth="1"/>
    <col min="8" max="8" width="8" style="2112" customWidth="1"/>
    <col min="9" max="9" width="9.3984375" style="2112" customWidth="1"/>
    <col min="10" max="10" width="9.19921875" style="2112" customWidth="1"/>
    <col min="11" max="13" width="9.3984375" style="2112" customWidth="1"/>
    <col min="14" max="14" width="7" style="2112" customWidth="1"/>
    <col min="15" max="15" width="0" style="2112" hidden="1" customWidth="1"/>
    <col min="16" max="16" width="10.59765625" style="2112" customWidth="1"/>
    <col min="17" max="20" width="11.796875" style="2112"/>
    <col min="21" max="21" width="3.3984375" style="2112" customWidth="1"/>
    <col min="22" max="22" width="44.19921875" style="2112" customWidth="1"/>
    <col min="23" max="16384" width="11.796875" style="2112"/>
  </cols>
  <sheetData>
    <row r="1" spans="1:48">
      <c r="A1" s="2109" t="s">
        <v>298</v>
      </c>
      <c r="B1" s="2110"/>
      <c r="C1" s="2110"/>
      <c r="D1" s="2110"/>
      <c r="E1" s="2110"/>
      <c r="F1" s="2110"/>
      <c r="G1" s="2110"/>
      <c r="H1" s="2110"/>
      <c r="I1" s="2110"/>
      <c r="J1" s="2110"/>
      <c r="K1" s="2110"/>
      <c r="L1" s="2110"/>
      <c r="M1" s="2110"/>
      <c r="N1" s="2110"/>
      <c r="O1" s="2111"/>
    </row>
    <row r="2" spans="1:48" ht="10.5" hidden="1" customHeight="1">
      <c r="A2" s="2113"/>
      <c r="B2" s="2110"/>
      <c r="C2" s="2110"/>
      <c r="D2" s="2110"/>
      <c r="E2" s="2110"/>
      <c r="F2" s="2110"/>
      <c r="G2" s="2110"/>
      <c r="H2" s="2110"/>
      <c r="I2" s="2110"/>
      <c r="J2" s="2110"/>
      <c r="K2" s="2110"/>
      <c r="L2" s="2110"/>
      <c r="M2" s="2110"/>
      <c r="N2" s="2110"/>
      <c r="O2" s="2111"/>
    </row>
    <row r="3" spans="1:48">
      <c r="A3" s="2109" t="s">
        <v>1013</v>
      </c>
      <c r="B3" s="2110"/>
      <c r="C3" s="2110"/>
      <c r="D3" s="2110"/>
      <c r="E3" s="2110"/>
      <c r="F3" s="2110"/>
      <c r="G3" s="2110"/>
      <c r="H3" s="2110"/>
      <c r="I3" s="2110"/>
      <c r="J3" s="2110"/>
      <c r="K3" s="2110"/>
      <c r="L3" s="2110"/>
      <c r="M3" s="2110"/>
      <c r="N3" s="2110"/>
      <c r="O3" s="2111"/>
    </row>
    <row r="4" spans="1:48">
      <c r="A4" s="2109" t="s">
        <v>1014</v>
      </c>
      <c r="B4" s="2110"/>
      <c r="C4" s="2110"/>
      <c r="D4" s="2110"/>
      <c r="E4" s="2110"/>
      <c r="F4" s="2110"/>
      <c r="G4" s="2110"/>
      <c r="H4" s="2110"/>
      <c r="I4" s="2110"/>
      <c r="J4" s="2110"/>
      <c r="K4" s="2110"/>
      <c r="L4" s="2110"/>
      <c r="M4" s="2110"/>
      <c r="N4" s="2110"/>
      <c r="O4" s="2111"/>
    </row>
    <row r="5" spans="1:48">
      <c r="A5" s="2109" t="s">
        <v>1015</v>
      </c>
      <c r="B5" s="2113"/>
      <c r="C5" s="2113"/>
      <c r="D5" s="2110"/>
      <c r="E5" s="2114" t="s">
        <v>380</v>
      </c>
      <c r="F5" s="2110"/>
      <c r="G5" s="2110"/>
      <c r="H5" s="2110"/>
      <c r="I5" s="2110"/>
      <c r="J5" s="2110"/>
      <c r="K5" s="2110"/>
      <c r="L5" s="2110"/>
      <c r="M5" s="2110"/>
      <c r="N5" s="2110"/>
      <c r="O5" s="2111"/>
      <c r="AV5" s="2115"/>
    </row>
    <row r="6" spans="1:48" ht="20.100000000000001" customHeight="1">
      <c r="A6" s="2111"/>
      <c r="B6" s="2111"/>
      <c r="C6" s="2111"/>
      <c r="D6" s="2111"/>
      <c r="E6" s="2111"/>
      <c r="F6" s="2111"/>
      <c r="G6" s="2111"/>
      <c r="H6" s="2111"/>
      <c r="I6" s="2111"/>
      <c r="J6" s="2111"/>
      <c r="K6" s="2111"/>
      <c r="L6" s="2111"/>
      <c r="M6" s="2111"/>
      <c r="N6" s="2111"/>
      <c r="O6" s="2111"/>
    </row>
    <row r="7" spans="1:48" ht="11.1" customHeight="1">
      <c r="A7" s="3049"/>
      <c r="B7" s="2116"/>
      <c r="C7" s="2117"/>
      <c r="D7" s="2118"/>
      <c r="E7" s="2118"/>
      <c r="F7" s="2118"/>
      <c r="G7" s="2117"/>
      <c r="H7" s="2117"/>
      <c r="I7" s="2117"/>
      <c r="J7" s="2116"/>
      <c r="K7" s="2113"/>
      <c r="L7" s="2113"/>
      <c r="M7" s="2113"/>
      <c r="N7" s="2113"/>
      <c r="O7" s="2113"/>
    </row>
    <row r="8" spans="1:48" ht="11.1" customHeight="1">
      <c r="A8" s="3050"/>
      <c r="B8" s="2119" t="s">
        <v>492</v>
      </c>
      <c r="C8" s="2120"/>
      <c r="D8" s="2121"/>
      <c r="E8" s="2122" t="s">
        <v>1016</v>
      </c>
      <c r="F8" s="2121"/>
      <c r="G8" s="2123"/>
      <c r="H8" s="2121"/>
      <c r="I8" s="2121"/>
      <c r="J8" s="2124"/>
      <c r="K8" s="2113"/>
      <c r="L8" s="2113"/>
      <c r="M8" s="2113"/>
      <c r="N8" s="2113"/>
      <c r="O8" s="2110"/>
      <c r="P8" s="2113"/>
    </row>
    <row r="9" spans="1:48" ht="11.1" customHeight="1">
      <c r="A9" s="3051" t="s">
        <v>381</v>
      </c>
      <c r="B9" s="2119" t="s">
        <v>498</v>
      </c>
      <c r="C9" s="2125" t="s">
        <v>1008</v>
      </c>
      <c r="D9" s="2119" t="s">
        <v>695</v>
      </c>
      <c r="E9" s="2119" t="s">
        <v>1009</v>
      </c>
      <c r="F9" s="2119" t="s">
        <v>695</v>
      </c>
      <c r="G9" s="2119" t="s">
        <v>1010</v>
      </c>
      <c r="H9" s="2119" t="s">
        <v>695</v>
      </c>
      <c r="I9" s="2119" t="s">
        <v>955</v>
      </c>
      <c r="J9" s="3048" t="s">
        <v>695</v>
      </c>
      <c r="K9" s="2110"/>
      <c r="L9" s="2110"/>
      <c r="M9" s="2110"/>
      <c r="N9" s="2110"/>
      <c r="O9" s="2110"/>
      <c r="P9" s="2113"/>
      <c r="S9" s="2115"/>
    </row>
    <row r="10" spans="1:48" ht="3.95" customHeight="1">
      <c r="A10" s="3052"/>
      <c r="B10" s="2126"/>
      <c r="C10" s="2126"/>
      <c r="D10" s="2126"/>
      <c r="E10" s="2126"/>
      <c r="F10" s="2126"/>
      <c r="G10" s="2126"/>
      <c r="H10" s="2126"/>
      <c r="I10" s="2126"/>
      <c r="J10" s="2127"/>
    </row>
    <row r="11" spans="1:48" ht="9" customHeight="1">
      <c r="A11" s="3053" t="s">
        <v>470</v>
      </c>
      <c r="B11" s="2128">
        <f>SUM(B13:B29)</f>
        <v>12377</v>
      </c>
      <c r="C11" s="2128">
        <f>SUM(C13:C29)</f>
        <v>444</v>
      </c>
      <c r="D11" s="2129">
        <f>(C11/B11)*100</f>
        <v>3.5872990223802215</v>
      </c>
      <c r="E11" s="2128">
        <f>SUM(E13:E29)</f>
        <v>6764</v>
      </c>
      <c r="F11" s="2129">
        <f>(E11/B11)*100</f>
        <v>54.649753575179773</v>
      </c>
      <c r="G11" s="2128">
        <f>SUM(G13:G29)</f>
        <v>1018</v>
      </c>
      <c r="H11" s="2129">
        <f>(G11/B11)*100</f>
        <v>8.2249333441060024</v>
      </c>
      <c r="I11" s="2128">
        <f>SUM(I13:I29)</f>
        <v>4151</v>
      </c>
      <c r="J11" s="2129">
        <f>(I11/B11)*100</f>
        <v>33.538014058334007</v>
      </c>
      <c r="K11" s="2113"/>
      <c r="L11" s="2113"/>
      <c r="M11" s="2113"/>
      <c r="N11" s="2113"/>
      <c r="O11" s="2113"/>
    </row>
    <row r="12" spans="1:48" ht="10.5" hidden="1" customHeight="1">
      <c r="A12" s="3054"/>
      <c r="B12" s="2130"/>
      <c r="C12" s="2130"/>
      <c r="D12" s="2131"/>
      <c r="E12" s="2131"/>
      <c r="F12" s="2131"/>
      <c r="G12" s="2130"/>
      <c r="H12" s="2131"/>
      <c r="I12" s="2131"/>
      <c r="J12" s="2131"/>
      <c r="L12" s="2132"/>
      <c r="N12" s="2132"/>
      <c r="P12" s="2133"/>
      <c r="Q12" s="2132"/>
      <c r="X12" s="2133"/>
      <c r="Z12" s="2133"/>
    </row>
    <row r="13" spans="1:48" ht="12.95" customHeight="1">
      <c r="A13" s="3055" t="s">
        <v>970</v>
      </c>
      <c r="B13" s="2134">
        <f t="shared" ref="B13:B29" si="0">SUM(C13+E13+G13+I13)</f>
        <v>3350</v>
      </c>
      <c r="C13" s="2134">
        <v>139</v>
      </c>
      <c r="D13" s="2135">
        <f t="shared" ref="D13:D18" si="1">(C13/B13)*100</f>
        <v>4.1492537313432836</v>
      </c>
      <c r="E13" s="2136">
        <v>2988</v>
      </c>
      <c r="F13" s="2135">
        <f t="shared" ref="F13:F26" si="2">(E13/B13)*100</f>
        <v>89.194029850746276</v>
      </c>
      <c r="G13" s="2137"/>
      <c r="H13" s="2135"/>
      <c r="I13" s="2136">
        <v>223</v>
      </c>
      <c r="J13" s="2135">
        <f t="shared" ref="J13:J18" si="3">(I13/B13)*100</f>
        <v>6.6567164179104479</v>
      </c>
      <c r="K13" s="2111"/>
      <c r="L13" s="2138"/>
      <c r="M13" s="2111"/>
      <c r="N13" s="2138"/>
      <c r="O13" s="2111"/>
      <c r="P13" s="2138"/>
      <c r="Q13" s="2132"/>
      <c r="X13" s="2133"/>
      <c r="Z13" s="2133"/>
    </row>
    <row r="14" spans="1:48" ht="12.95" customHeight="1">
      <c r="A14" s="3055" t="s">
        <v>971</v>
      </c>
      <c r="B14" s="2134">
        <f t="shared" si="0"/>
        <v>789</v>
      </c>
      <c r="C14" s="2134">
        <v>1</v>
      </c>
      <c r="D14" s="2135">
        <f t="shared" si="1"/>
        <v>0.12674271229404308</v>
      </c>
      <c r="E14" s="2134">
        <v>41</v>
      </c>
      <c r="F14" s="2135">
        <f t="shared" si="2"/>
        <v>5.1964512040557667</v>
      </c>
      <c r="G14" s="2134">
        <v>255</v>
      </c>
      <c r="H14" s="2135">
        <f>(G14/B14)*100</f>
        <v>32.319391634980988</v>
      </c>
      <c r="I14" s="2136">
        <v>492</v>
      </c>
      <c r="J14" s="2135">
        <f t="shared" si="3"/>
        <v>62.357414448669203</v>
      </c>
      <c r="K14" s="2111"/>
      <c r="L14" s="2138"/>
      <c r="M14" s="2111"/>
      <c r="N14" s="2138"/>
      <c r="O14" s="2111"/>
      <c r="P14" s="2138"/>
      <c r="X14" s="2133"/>
      <c r="Z14" s="2133"/>
    </row>
    <row r="15" spans="1:48" ht="12.95" customHeight="1">
      <c r="A15" s="3055" t="s">
        <v>972</v>
      </c>
      <c r="B15" s="2134">
        <f t="shared" si="0"/>
        <v>971</v>
      </c>
      <c r="C15" s="2137"/>
      <c r="D15" s="2135">
        <f t="shared" si="1"/>
        <v>0</v>
      </c>
      <c r="E15" s="2134">
        <v>247</v>
      </c>
      <c r="F15" s="2135">
        <f t="shared" si="2"/>
        <v>25.437693099897015</v>
      </c>
      <c r="G15" s="2134">
        <v>181</v>
      </c>
      <c r="H15" s="2135">
        <f>(G15/B15)*100</f>
        <v>18.640576725025745</v>
      </c>
      <c r="I15" s="2136">
        <v>543</v>
      </c>
      <c r="J15" s="2135">
        <f t="shared" si="3"/>
        <v>55.921730175077244</v>
      </c>
      <c r="K15" s="2111"/>
      <c r="L15" s="2111"/>
      <c r="M15" s="2111"/>
      <c r="N15" s="2111"/>
      <c r="O15" s="2111"/>
      <c r="P15" s="2111"/>
      <c r="Q15" s="2132"/>
    </row>
    <row r="16" spans="1:48" ht="12.95" customHeight="1">
      <c r="A16" s="3055" t="s">
        <v>973</v>
      </c>
      <c r="B16" s="2134">
        <f t="shared" si="0"/>
        <v>841</v>
      </c>
      <c r="C16" s="2134">
        <v>15</v>
      </c>
      <c r="D16" s="2135">
        <f t="shared" si="1"/>
        <v>1.78359096313912</v>
      </c>
      <c r="E16" s="2134">
        <v>166</v>
      </c>
      <c r="F16" s="2135">
        <f t="shared" si="2"/>
        <v>19.738406658739596</v>
      </c>
      <c r="G16" s="2134">
        <v>258</v>
      </c>
      <c r="H16" s="2135">
        <f>(G16/B16)*100</f>
        <v>30.677764565992867</v>
      </c>
      <c r="I16" s="2136">
        <v>402</v>
      </c>
      <c r="J16" s="2135">
        <f t="shared" si="3"/>
        <v>47.800237812128422</v>
      </c>
      <c r="K16" s="2111"/>
      <c r="L16" s="2138"/>
      <c r="M16" s="2111"/>
      <c r="N16" s="2138"/>
      <c r="O16" s="2111"/>
      <c r="P16" s="2138"/>
    </row>
    <row r="17" spans="1:46" ht="12.95" customHeight="1">
      <c r="A17" s="3055" t="s">
        <v>974</v>
      </c>
      <c r="B17" s="2134">
        <f t="shared" si="0"/>
        <v>1163</v>
      </c>
      <c r="C17" s="2137"/>
      <c r="D17" s="2135">
        <f t="shared" si="1"/>
        <v>0</v>
      </c>
      <c r="E17" s="2134">
        <v>523</v>
      </c>
      <c r="F17" s="2135">
        <f t="shared" si="2"/>
        <v>44.969905417024933</v>
      </c>
      <c r="G17" s="2137"/>
      <c r="H17" s="2135">
        <f>(G17/B17)*100</f>
        <v>0</v>
      </c>
      <c r="I17" s="2136">
        <v>640</v>
      </c>
      <c r="J17" s="2135">
        <f t="shared" si="3"/>
        <v>55.030094582975067</v>
      </c>
      <c r="K17" s="2111"/>
      <c r="L17" s="2138"/>
      <c r="M17" s="2111"/>
      <c r="N17" s="2138"/>
      <c r="O17" s="2111"/>
      <c r="P17" s="2138"/>
      <c r="X17" s="2133"/>
      <c r="Z17" s="2133"/>
    </row>
    <row r="18" spans="1:46" ht="12.95" customHeight="1">
      <c r="A18" s="3055" t="s">
        <v>975</v>
      </c>
      <c r="B18" s="2134">
        <f t="shared" si="0"/>
        <v>350</v>
      </c>
      <c r="C18" s="2134">
        <v>33</v>
      </c>
      <c r="D18" s="2135">
        <f t="shared" si="1"/>
        <v>9.4285714285714288</v>
      </c>
      <c r="E18" s="2134">
        <v>181</v>
      </c>
      <c r="F18" s="2135">
        <f t="shared" si="2"/>
        <v>51.714285714285715</v>
      </c>
      <c r="G18" s="2137"/>
      <c r="H18" s="2135"/>
      <c r="I18" s="2136">
        <v>136</v>
      </c>
      <c r="J18" s="2135">
        <f t="shared" si="3"/>
        <v>38.857142857142854</v>
      </c>
      <c r="K18" s="2111"/>
      <c r="L18" s="2138"/>
      <c r="M18" s="2111"/>
      <c r="N18" s="2138"/>
      <c r="O18" s="2111"/>
      <c r="P18" s="2138"/>
      <c r="X18" s="2133"/>
      <c r="Z18" s="2133"/>
    </row>
    <row r="19" spans="1:46" ht="12.95" customHeight="1">
      <c r="A19" s="3055" t="s">
        <v>976</v>
      </c>
      <c r="B19" s="2134">
        <f t="shared" si="0"/>
        <v>502</v>
      </c>
      <c r="C19" s="2137"/>
      <c r="D19" s="2135"/>
      <c r="E19" s="2136">
        <v>502</v>
      </c>
      <c r="F19" s="2135">
        <f t="shared" si="2"/>
        <v>100</v>
      </c>
      <c r="G19" s="2137"/>
      <c r="H19" s="2135"/>
      <c r="I19" s="2136"/>
      <c r="J19" s="2135"/>
      <c r="K19" s="2111"/>
      <c r="L19" s="2138"/>
      <c r="M19" s="2111"/>
      <c r="N19" s="2138"/>
      <c r="O19" s="2111"/>
      <c r="P19" s="2138"/>
      <c r="Q19" s="2132"/>
    </row>
    <row r="20" spans="1:46" ht="12.95" customHeight="1">
      <c r="A20" s="3055" t="s">
        <v>977</v>
      </c>
      <c r="B20" s="2134">
        <f t="shared" si="0"/>
        <v>316</v>
      </c>
      <c r="C20" s="2137"/>
      <c r="D20" s="2135">
        <f t="shared" ref="D20:D26" si="4">(C20/B20)*100</f>
        <v>0</v>
      </c>
      <c r="E20" s="2134">
        <v>11</v>
      </c>
      <c r="F20" s="2135">
        <f t="shared" si="2"/>
        <v>3.481012658227848</v>
      </c>
      <c r="G20" s="2137"/>
      <c r="H20" s="2135"/>
      <c r="I20" s="2136">
        <v>305</v>
      </c>
      <c r="J20" s="2135">
        <f t="shared" ref="J20:J27" si="5">(I20/B20)*100</f>
        <v>96.51898734177216</v>
      </c>
      <c r="K20" s="2111"/>
      <c r="L20" s="2138"/>
      <c r="M20" s="2111"/>
      <c r="N20" s="2138"/>
      <c r="O20" s="2111"/>
      <c r="P20" s="2138"/>
      <c r="Q20" s="2132"/>
      <c r="X20" s="2133"/>
      <c r="Z20" s="2133"/>
    </row>
    <row r="21" spans="1:46" ht="12.95" customHeight="1">
      <c r="A21" s="3055" t="s">
        <v>978</v>
      </c>
      <c r="B21" s="2134">
        <f t="shared" si="0"/>
        <v>320</v>
      </c>
      <c r="C21" s="2137"/>
      <c r="D21" s="2135">
        <f t="shared" si="4"/>
        <v>0</v>
      </c>
      <c r="E21" s="2134">
        <v>108</v>
      </c>
      <c r="F21" s="2135">
        <f t="shared" si="2"/>
        <v>33.75</v>
      </c>
      <c r="G21" s="2134">
        <v>94</v>
      </c>
      <c r="H21" s="2135"/>
      <c r="I21" s="2134">
        <v>118</v>
      </c>
      <c r="J21" s="2135">
        <f t="shared" si="5"/>
        <v>36.875</v>
      </c>
      <c r="K21" s="2111"/>
      <c r="L21" s="2111"/>
      <c r="M21" s="2111"/>
      <c r="N21" s="2138"/>
      <c r="O21" s="2111"/>
      <c r="P21" s="2111"/>
      <c r="X21" s="2133"/>
      <c r="Z21" s="2133"/>
    </row>
    <row r="22" spans="1:46" ht="12.95" customHeight="1">
      <c r="A22" s="3055" t="s">
        <v>979</v>
      </c>
      <c r="B22" s="2134">
        <f t="shared" si="0"/>
        <v>293</v>
      </c>
      <c r="C22" s="2137"/>
      <c r="D22" s="2135">
        <f t="shared" si="4"/>
        <v>0</v>
      </c>
      <c r="E22" s="2134">
        <v>72</v>
      </c>
      <c r="F22" s="2135">
        <f t="shared" si="2"/>
        <v>24.573378839590443</v>
      </c>
      <c r="G22" s="2134">
        <v>63</v>
      </c>
      <c r="H22" s="2135"/>
      <c r="I22" s="2136">
        <v>158</v>
      </c>
      <c r="J22" s="2135">
        <f t="shared" si="5"/>
        <v>53.924914675767923</v>
      </c>
      <c r="K22" s="2111"/>
      <c r="L22" s="2138"/>
      <c r="M22" s="2111"/>
      <c r="N22" s="2138"/>
      <c r="O22" s="2111"/>
      <c r="P22" s="2138"/>
      <c r="X22" s="2133"/>
      <c r="Z22" s="2133"/>
    </row>
    <row r="23" spans="1:46" ht="12.95" customHeight="1">
      <c r="A23" s="3055" t="s">
        <v>980</v>
      </c>
      <c r="B23" s="2134">
        <f t="shared" si="0"/>
        <v>454</v>
      </c>
      <c r="C23" s="2134">
        <v>5</v>
      </c>
      <c r="D23" s="2135">
        <f t="shared" si="4"/>
        <v>1.1013215859030838</v>
      </c>
      <c r="E23" s="2134">
        <v>180</v>
      </c>
      <c r="F23" s="2135">
        <f t="shared" si="2"/>
        <v>39.647577092511014</v>
      </c>
      <c r="G23" s="2134">
        <v>103</v>
      </c>
      <c r="H23" s="2135">
        <f>(G23/B23)*100</f>
        <v>22.687224669603523</v>
      </c>
      <c r="I23" s="2136">
        <v>166</v>
      </c>
      <c r="J23" s="2135">
        <f t="shared" si="5"/>
        <v>36.563876651982383</v>
      </c>
      <c r="K23" s="2111"/>
      <c r="L23" s="2138"/>
      <c r="M23" s="2111"/>
      <c r="N23" s="2138"/>
      <c r="O23" s="2111"/>
      <c r="P23" s="2138"/>
      <c r="Q23" s="2132"/>
      <c r="X23" s="2133"/>
      <c r="Z23" s="2133"/>
    </row>
    <row r="24" spans="1:46" ht="12.95" customHeight="1">
      <c r="A24" s="3055" t="s">
        <v>981</v>
      </c>
      <c r="B24" s="2134">
        <f t="shared" si="0"/>
        <v>207</v>
      </c>
      <c r="C24" s="2137"/>
      <c r="D24" s="2135">
        <f t="shared" si="4"/>
        <v>0</v>
      </c>
      <c r="E24" s="2137"/>
      <c r="F24" s="2135">
        <f t="shared" si="2"/>
        <v>0</v>
      </c>
      <c r="G24" s="2134">
        <v>57</v>
      </c>
      <c r="H24" s="2135"/>
      <c r="I24" s="2136">
        <v>150</v>
      </c>
      <c r="J24" s="2135">
        <f t="shared" si="5"/>
        <v>72.463768115942031</v>
      </c>
      <c r="K24" s="2111"/>
      <c r="L24" s="2138"/>
      <c r="M24" s="2111"/>
      <c r="N24" s="2138"/>
      <c r="O24" s="2111"/>
      <c r="P24" s="2138"/>
      <c r="X24" s="2133"/>
      <c r="Z24" s="2133"/>
    </row>
    <row r="25" spans="1:46" ht="12.95" customHeight="1">
      <c r="A25" s="3055" t="s">
        <v>982</v>
      </c>
      <c r="B25" s="2134">
        <f t="shared" si="0"/>
        <v>1748</v>
      </c>
      <c r="C25" s="2134">
        <v>162</v>
      </c>
      <c r="D25" s="2135">
        <f t="shared" si="4"/>
        <v>9.2677345537757443</v>
      </c>
      <c r="E25" s="2134">
        <v>938</v>
      </c>
      <c r="F25" s="2135">
        <f t="shared" si="2"/>
        <v>53.661327231121284</v>
      </c>
      <c r="G25" s="2137"/>
      <c r="H25" s="2135"/>
      <c r="I25" s="2136">
        <v>648</v>
      </c>
      <c r="J25" s="2135">
        <f t="shared" si="5"/>
        <v>37.070938215102977</v>
      </c>
      <c r="K25" s="2111"/>
      <c r="L25" s="2138"/>
      <c r="M25" s="2111"/>
      <c r="N25" s="2138"/>
      <c r="O25" s="2111"/>
      <c r="P25" s="2138"/>
      <c r="Q25" s="2132"/>
      <c r="X25" s="2133"/>
      <c r="Z25" s="2133"/>
      <c r="AB25" s="2133"/>
      <c r="AD25" s="2133"/>
      <c r="AF25" s="2133"/>
      <c r="AH25" s="2133"/>
      <c r="AJ25" s="2133"/>
      <c r="AL25" s="2133"/>
      <c r="AN25" s="2133"/>
      <c r="AP25" s="2133"/>
      <c r="AR25" s="2133"/>
      <c r="AT25" s="2133"/>
    </row>
    <row r="26" spans="1:46" ht="12.95" customHeight="1">
      <c r="A26" s="3055" t="s">
        <v>983</v>
      </c>
      <c r="B26" s="2134">
        <f t="shared" si="0"/>
        <v>766</v>
      </c>
      <c r="C26" s="2134">
        <v>64</v>
      </c>
      <c r="D26" s="2135">
        <f t="shared" si="4"/>
        <v>8.3550913838120113</v>
      </c>
      <c r="E26" s="2134">
        <v>593</v>
      </c>
      <c r="F26" s="2135">
        <f t="shared" si="2"/>
        <v>77.41514360313316</v>
      </c>
      <c r="G26" s="2134">
        <v>7</v>
      </c>
      <c r="H26" s="2135">
        <f>(G26/B26)*100</f>
        <v>0.91383812010443866</v>
      </c>
      <c r="I26" s="2134">
        <v>102</v>
      </c>
      <c r="J26" s="2135">
        <f t="shared" si="5"/>
        <v>13.315926892950392</v>
      </c>
      <c r="K26" s="2111"/>
      <c r="L26" s="2111"/>
      <c r="M26" s="2111"/>
      <c r="N26" s="2111"/>
      <c r="O26" s="2111"/>
      <c r="P26" s="2111"/>
      <c r="Q26" s="2132"/>
      <c r="X26" s="2133"/>
      <c r="Z26" s="2133"/>
      <c r="AB26" s="2133"/>
      <c r="AD26" s="2133"/>
    </row>
    <row r="27" spans="1:46" ht="12.95" customHeight="1">
      <c r="A27" s="3055" t="s">
        <v>984</v>
      </c>
      <c r="B27" s="2134">
        <f t="shared" si="0"/>
        <v>63</v>
      </c>
      <c r="C27" s="2137"/>
      <c r="D27" s="2135"/>
      <c r="E27" s="2137"/>
      <c r="F27" s="2135"/>
      <c r="G27" s="2137"/>
      <c r="H27" s="2135"/>
      <c r="I27" s="2136">
        <v>63</v>
      </c>
      <c r="J27" s="2135">
        <f t="shared" si="5"/>
        <v>100</v>
      </c>
      <c r="K27" s="2111"/>
      <c r="L27" s="2138"/>
      <c r="M27" s="2111"/>
      <c r="N27" s="2138"/>
      <c r="O27" s="2111"/>
      <c r="P27" s="2138"/>
      <c r="Q27" s="2132"/>
      <c r="X27" s="2133"/>
      <c r="Z27" s="2133"/>
    </row>
    <row r="28" spans="1:46" ht="12.95" customHeight="1">
      <c r="A28" s="3055" t="s">
        <v>985</v>
      </c>
      <c r="B28" s="2134">
        <f t="shared" si="0"/>
        <v>115</v>
      </c>
      <c r="C28" s="2137"/>
      <c r="D28" s="2135"/>
      <c r="E28" s="2134">
        <v>115</v>
      </c>
      <c r="F28" s="2135"/>
      <c r="G28" s="2137"/>
      <c r="H28" s="2135"/>
      <c r="I28" s="2136"/>
      <c r="J28" s="2135"/>
      <c r="K28" s="2111"/>
      <c r="L28" s="2138"/>
      <c r="M28" s="2111"/>
      <c r="N28" s="2138"/>
      <c r="O28" s="2111"/>
      <c r="P28" s="2138"/>
      <c r="Q28" s="2132"/>
      <c r="X28" s="2133"/>
      <c r="Z28" s="2133"/>
    </row>
    <row r="29" spans="1:46" ht="12.95" customHeight="1">
      <c r="A29" s="3055" t="s">
        <v>986</v>
      </c>
      <c r="B29" s="2134">
        <f t="shared" si="0"/>
        <v>129</v>
      </c>
      <c r="C29" s="2134">
        <v>25</v>
      </c>
      <c r="D29" s="2135">
        <f>(C29/B29)*100</f>
        <v>19.379844961240313</v>
      </c>
      <c r="E29" s="2134">
        <v>99</v>
      </c>
      <c r="F29" s="2135">
        <f>(E29/B29)*100</f>
        <v>76.744186046511629</v>
      </c>
      <c r="G29" s="2137"/>
      <c r="H29" s="2135"/>
      <c r="I29" s="2136">
        <v>5</v>
      </c>
      <c r="J29" s="2135">
        <f>(I29/B29)*100</f>
        <v>3.8759689922480618</v>
      </c>
      <c r="K29" s="2111"/>
      <c r="L29" s="2138"/>
      <c r="M29" s="2111"/>
      <c r="N29" s="2138"/>
      <c r="O29" s="2111"/>
      <c r="P29" s="2138"/>
      <c r="Q29" s="2132"/>
      <c r="X29" s="2133"/>
      <c r="Z29" s="2133"/>
    </row>
    <row r="30" spans="1:46" ht="8.1" customHeight="1">
      <c r="A30" s="2111"/>
      <c r="B30" s="2111"/>
      <c r="C30" s="2111"/>
      <c r="D30" s="2139"/>
      <c r="E30" s="2111"/>
      <c r="F30" s="2139"/>
      <c r="G30" s="2111"/>
      <c r="H30" s="2139"/>
      <c r="I30" s="2138"/>
      <c r="J30" s="2139"/>
      <c r="K30" s="2111"/>
      <c r="L30" s="2138"/>
      <c r="M30" s="2111"/>
      <c r="N30" s="2138"/>
      <c r="O30" s="2111"/>
      <c r="P30" s="2138"/>
    </row>
    <row r="31" spans="1:46" ht="8.1" customHeight="1">
      <c r="B31" s="2111"/>
      <c r="C31" s="2111"/>
      <c r="D31" s="2139"/>
      <c r="E31" s="2111"/>
      <c r="F31" s="2139"/>
      <c r="G31" s="2111"/>
      <c r="H31" s="2139"/>
      <c r="J31" s="2140" t="s">
        <v>592</v>
      </c>
      <c r="K31" s="2111"/>
      <c r="L31" s="2138"/>
      <c r="M31" s="2111"/>
      <c r="N31" s="2138"/>
      <c r="O31" s="2111"/>
      <c r="P31" s="2138"/>
    </row>
    <row r="32" spans="1:46" ht="8.1" customHeight="1">
      <c r="A32" s="2111"/>
      <c r="B32" s="2111"/>
      <c r="C32" s="2111"/>
      <c r="D32" s="2111"/>
      <c r="E32" s="2111"/>
      <c r="F32" s="2111"/>
      <c r="G32" s="2111"/>
      <c r="H32" s="2111"/>
      <c r="I32" s="2111"/>
      <c r="J32" s="2111"/>
      <c r="K32" s="2111"/>
      <c r="L32" s="2111"/>
      <c r="M32" s="2111"/>
      <c r="N32" s="2111"/>
      <c r="O32" s="2111"/>
      <c r="P32" s="2111"/>
    </row>
  </sheetData>
  <sheetProtection password="CA55" sheet="1" objects="1" scenarios="1"/>
  <phoneticPr fontId="9" type="noConversion"/>
  <pageMargins left="1.5" right="1" top="0.59" bottom="0.3" header="0" footer="0"/>
  <pageSetup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BM133"/>
  <sheetViews>
    <sheetView showGridLines="0" workbookViewId="0">
      <selection sqref="A1:IV65536"/>
    </sheetView>
  </sheetViews>
  <sheetFormatPr baseColWidth="10" defaultColWidth="11.796875" defaultRowHeight="10.5"/>
  <cols>
    <col min="1" max="1" width="33.3984375" style="2144" customWidth="1"/>
    <col min="2" max="2" width="12.19921875" style="2144" customWidth="1"/>
    <col min="3" max="3" width="8.19921875" style="2144" customWidth="1"/>
    <col min="4" max="5" width="8.3984375" style="2144" customWidth="1"/>
    <col min="6" max="6" width="6.59765625" style="2144" customWidth="1"/>
    <col min="7" max="7" width="9.796875" style="2144" customWidth="1"/>
    <col min="8" max="8" width="8.19921875" style="2144" customWidth="1"/>
    <col min="9" max="9" width="9.3984375" style="2144" customWidth="1"/>
    <col min="10" max="10" width="6.796875" style="2144" customWidth="1"/>
    <col min="11" max="11" width="9.3984375" style="2144" customWidth="1"/>
    <col min="12" max="12" width="6.796875" style="2144" customWidth="1"/>
    <col min="13" max="13" width="9.19921875" style="2144" customWidth="1"/>
    <col min="14" max="15" width="8.796875" style="2144" customWidth="1"/>
    <col min="16" max="16" width="7.3984375" style="2144" customWidth="1"/>
    <col min="17" max="17" width="11.796875" style="2144"/>
    <col min="18" max="19" width="13" style="2144" customWidth="1"/>
    <col min="20" max="24" width="11.796875" style="2144"/>
    <col min="25" max="25" width="3.3984375" style="2144" customWidth="1"/>
    <col min="26" max="26" width="44.19921875" style="2144" customWidth="1"/>
    <col min="27" max="16384" width="11.796875" style="2144"/>
  </cols>
  <sheetData>
    <row r="1" spans="1:52" ht="11.1" customHeight="1">
      <c r="A1" s="2141" t="s">
        <v>298</v>
      </c>
      <c r="B1" s="2142"/>
      <c r="C1" s="2142"/>
      <c r="D1" s="2142"/>
      <c r="E1" s="2142"/>
      <c r="F1" s="2142"/>
      <c r="G1" s="2142"/>
      <c r="H1" s="2142"/>
      <c r="I1" s="2142"/>
      <c r="J1" s="2142"/>
      <c r="K1" s="2143"/>
      <c r="L1" s="2143"/>
    </row>
    <row r="2" spans="1:52" ht="10.5" hidden="1" customHeight="1">
      <c r="A2" s="2145"/>
      <c r="B2" s="2142"/>
      <c r="C2" s="2142"/>
      <c r="D2" s="2142"/>
      <c r="E2" s="2142"/>
      <c r="F2" s="2142"/>
      <c r="G2" s="2142"/>
      <c r="H2" s="2142"/>
      <c r="I2" s="2142"/>
      <c r="J2" s="2142"/>
      <c r="K2" s="2143"/>
      <c r="L2" s="2143"/>
    </row>
    <row r="3" spans="1:52" ht="11.1" customHeight="1">
      <c r="A3" s="2141" t="s">
        <v>1017</v>
      </c>
      <c r="B3" s="2142"/>
      <c r="C3" s="2142"/>
      <c r="D3" s="2142"/>
      <c r="E3" s="2142"/>
      <c r="F3" s="2142"/>
      <c r="G3" s="2142"/>
      <c r="H3" s="2142"/>
      <c r="I3" s="2142"/>
      <c r="J3" s="2142"/>
      <c r="K3" s="2143"/>
      <c r="L3" s="2143"/>
    </row>
    <row r="4" spans="1:52" ht="9.9499999999999993" customHeight="1">
      <c r="A4" s="2141" t="s">
        <v>1018</v>
      </c>
      <c r="B4" s="2142"/>
      <c r="C4" s="2142"/>
      <c r="D4" s="2142"/>
      <c r="E4" s="2142"/>
      <c r="F4" s="2142"/>
      <c r="G4" s="2142"/>
      <c r="H4" s="2142"/>
      <c r="I4" s="2142"/>
      <c r="J4" s="2142"/>
      <c r="K4" s="2143"/>
      <c r="L4" s="2143"/>
    </row>
    <row r="5" spans="1:52" ht="9" customHeight="1">
      <c r="A5" s="2141" t="s">
        <v>36</v>
      </c>
      <c r="B5" s="2142"/>
      <c r="C5" s="2142"/>
      <c r="D5" s="2142"/>
      <c r="E5" s="2142"/>
      <c r="F5" s="2142"/>
      <c r="G5" s="2142"/>
      <c r="H5" s="2142"/>
      <c r="I5" s="2142"/>
      <c r="J5" s="2142"/>
      <c r="K5" s="2143"/>
      <c r="L5" s="2143"/>
    </row>
    <row r="6" spans="1:52" ht="9.75" customHeight="1">
      <c r="A6" s="2141" t="s">
        <v>230</v>
      </c>
      <c r="B6" s="2143"/>
      <c r="C6" s="2143"/>
      <c r="D6" s="2143"/>
      <c r="E6" s="2143"/>
      <c r="F6" s="2143"/>
      <c r="G6" s="2146" t="s">
        <v>380</v>
      </c>
      <c r="H6" s="2143"/>
      <c r="I6" s="2143"/>
      <c r="J6" s="2143"/>
      <c r="K6" s="2143"/>
      <c r="L6" s="2143"/>
      <c r="AZ6" s="2147" t="s">
        <v>380</v>
      </c>
    </row>
    <row r="7" spans="1:52" ht="3.95" customHeight="1"/>
    <row r="8" spans="1:52" ht="10.5" hidden="1" customHeight="1">
      <c r="A8" s="2148"/>
      <c r="B8" s="2149"/>
      <c r="C8" s="2149"/>
      <c r="D8" s="2148"/>
      <c r="E8" s="2150"/>
      <c r="F8" s="2149"/>
      <c r="G8" s="2149"/>
      <c r="H8" s="2149"/>
      <c r="I8" s="2149"/>
      <c r="J8" s="2149"/>
      <c r="K8" s="2149"/>
      <c r="L8" s="2149"/>
      <c r="M8" s="2151"/>
    </row>
    <row r="9" spans="1:52" ht="10.5" hidden="1" customHeight="1">
      <c r="A9" s="2152"/>
      <c r="B9" s="2148"/>
      <c r="C9" s="2153"/>
      <c r="D9" s="2153"/>
      <c r="E9" s="2149"/>
      <c r="F9" s="2149"/>
      <c r="G9" s="2149"/>
      <c r="H9" s="2149"/>
      <c r="I9" s="2149"/>
      <c r="J9" s="2149"/>
      <c r="K9" s="2154"/>
      <c r="L9" s="2154"/>
      <c r="M9" s="2149"/>
      <c r="N9" s="2149"/>
      <c r="O9" s="2150"/>
      <c r="P9" s="2150"/>
    </row>
    <row r="10" spans="1:52" ht="11.1" customHeight="1">
      <c r="A10" s="2155"/>
      <c r="B10" s="2156"/>
      <c r="C10" s="2157" t="s">
        <v>1019</v>
      </c>
      <c r="D10" s="2158"/>
      <c r="E10" s="2159"/>
      <c r="F10" s="2159"/>
      <c r="G10" s="2159"/>
      <c r="H10" s="2159"/>
      <c r="I10" s="2159"/>
      <c r="J10" s="2159"/>
      <c r="K10" s="2159"/>
      <c r="L10" s="2159"/>
      <c r="M10" s="2158"/>
      <c r="N10" s="2158"/>
      <c r="O10" s="2160"/>
      <c r="P10" s="2161"/>
    </row>
    <row r="11" spans="1:52" ht="11.1" customHeight="1">
      <c r="A11" s="2162" t="s">
        <v>381</v>
      </c>
      <c r="B11" s="2163" t="s">
        <v>492</v>
      </c>
      <c r="C11" s="2162" t="s">
        <v>1020</v>
      </c>
      <c r="D11" s="2163" t="s">
        <v>695</v>
      </c>
      <c r="E11" s="2162" t="s">
        <v>1021</v>
      </c>
      <c r="F11" s="2163" t="s">
        <v>695</v>
      </c>
      <c r="G11" s="2164" t="s">
        <v>1022</v>
      </c>
      <c r="H11" s="2163" t="s">
        <v>695</v>
      </c>
      <c r="I11" s="2162" t="s">
        <v>1023</v>
      </c>
      <c r="J11" s="2163" t="s">
        <v>695</v>
      </c>
      <c r="K11" s="2162" t="s">
        <v>1023</v>
      </c>
      <c r="L11" s="2163" t="s">
        <v>695</v>
      </c>
      <c r="M11" s="2162" t="s">
        <v>1024</v>
      </c>
      <c r="N11" s="2163" t="s">
        <v>695</v>
      </c>
      <c r="O11" s="2162" t="s">
        <v>1305</v>
      </c>
      <c r="P11" s="2163" t="s">
        <v>695</v>
      </c>
      <c r="W11" s="2147" t="s">
        <v>380</v>
      </c>
    </row>
    <row r="12" spans="1:52" ht="11.1" customHeight="1">
      <c r="A12" s="3056"/>
      <c r="B12" s="3057" t="s">
        <v>498</v>
      </c>
      <c r="C12" s="3058" t="s">
        <v>1025</v>
      </c>
      <c r="D12" s="3059"/>
      <c r="E12" s="3058" t="s">
        <v>1026</v>
      </c>
      <c r="F12" s="3059"/>
      <c r="G12" s="3060" t="s">
        <v>1027</v>
      </c>
      <c r="H12" s="3059"/>
      <c r="I12" s="3058" t="s">
        <v>1028</v>
      </c>
      <c r="J12" s="3059"/>
      <c r="K12" s="3058" t="s">
        <v>1524</v>
      </c>
      <c r="L12" s="3059"/>
      <c r="M12" s="3058" t="s">
        <v>1029</v>
      </c>
      <c r="N12" s="3059"/>
      <c r="O12" s="3056"/>
      <c r="P12" s="3056"/>
    </row>
    <row r="13" spans="1:52" ht="10.5" hidden="1" customHeight="1">
      <c r="A13" s="2165"/>
      <c r="B13" s="2165"/>
      <c r="C13" s="2165"/>
      <c r="D13" s="2165"/>
      <c r="E13" s="2165"/>
      <c r="F13" s="2165"/>
      <c r="G13" s="2166"/>
      <c r="H13" s="2167"/>
      <c r="I13" s="2167"/>
      <c r="J13" s="2167"/>
      <c r="K13" s="2167"/>
      <c r="L13" s="2167"/>
      <c r="M13" s="2167"/>
      <c r="N13" s="2167"/>
      <c r="O13" s="2167"/>
      <c r="P13" s="2167"/>
    </row>
    <row r="14" spans="1:52" ht="12" customHeight="1">
      <c r="A14" s="2168" t="s">
        <v>435</v>
      </c>
      <c r="B14" s="2169">
        <f>SUM(B16+B17+B20+B26+B30+B31+B36+B37+B42+B43+B44+B45+B46)</f>
        <v>7924</v>
      </c>
      <c r="C14" s="2169">
        <f>SUM(C16+C17+C20+C26+C30+C31+C36+C37+C42+C43+C44+C45+C46)</f>
        <v>2379</v>
      </c>
      <c r="D14" s="2170">
        <f>(C14/B14)*100</f>
        <v>30.022715800100958</v>
      </c>
      <c r="E14" s="2169">
        <f>SUM(E16+E17+E20+E26+E30+E31+E36+E37+E42+E43+E44+E45+E46)</f>
        <v>1590</v>
      </c>
      <c r="F14" s="2170">
        <f>(E14/B14)*100</f>
        <v>20.06562342251388</v>
      </c>
      <c r="G14" s="2171">
        <f>SUM(G16+G17+G20+G26+G30+G31+G36+G37+G42+G43+G44+G45+G46)</f>
        <v>1012</v>
      </c>
      <c r="H14" s="2170">
        <f>(G14/B14)*100</f>
        <v>12.771327612317013</v>
      </c>
      <c r="I14" s="2169">
        <f>SUM(I16+I17+I20+I26+I30+I31+I36+I37+I42+I43+I44+I45+I46)</f>
        <v>410</v>
      </c>
      <c r="J14" s="2170">
        <f>(I14/B14)*100</f>
        <v>5.1741544674406867</v>
      </c>
      <c r="K14" s="2169">
        <f>SUM(K16+K17+K20+K26+K30+K31+K36+K37+K42+K43+K44+K45+K46)</f>
        <v>481</v>
      </c>
      <c r="L14" s="2170">
        <f>(K14/B14)*100</f>
        <v>6.0701665825340738</v>
      </c>
      <c r="M14" s="2169">
        <f>SUM(M16+M17+M20+M26+M30+M31+M36+M37+M42+M43+M44+M45+M46)</f>
        <v>1339</v>
      </c>
      <c r="N14" s="2170">
        <f>(M14/B14)*100</f>
        <v>16.898031297324582</v>
      </c>
      <c r="O14" s="2169">
        <f>SUM(O16+O17+O20+O26+O30+O31+O36+O37+O42+O43+O44+O45+O46)</f>
        <v>509</v>
      </c>
      <c r="P14" s="2170">
        <f>(O14/B14)*100</f>
        <v>6.4235234729934376</v>
      </c>
      <c r="R14" s="2172"/>
    </row>
    <row r="15" spans="1:52" ht="10.5" hidden="1" customHeight="1">
      <c r="A15" s="2165"/>
      <c r="B15" s="2165"/>
      <c r="C15" s="2165"/>
      <c r="D15" s="2165"/>
      <c r="E15" s="2165"/>
      <c r="F15" s="2170"/>
      <c r="G15" s="2173"/>
      <c r="H15" s="2167"/>
      <c r="I15" s="2167"/>
      <c r="J15" s="2165"/>
      <c r="K15" s="2165"/>
      <c r="L15" s="2170"/>
      <c r="M15" s="2174"/>
      <c r="N15" s="2167"/>
      <c r="O15" s="2167"/>
      <c r="P15" s="2175"/>
      <c r="R15" s="2172"/>
      <c r="U15" s="2172"/>
      <c r="AB15" s="2176"/>
      <c r="AD15" s="2176"/>
    </row>
    <row r="16" spans="1:52" ht="11.1" customHeight="1">
      <c r="A16" s="2177" t="s">
        <v>965</v>
      </c>
      <c r="B16" s="2178">
        <v>170</v>
      </c>
      <c r="C16" s="2178">
        <v>94</v>
      </c>
      <c r="D16" s="2179">
        <f t="shared" ref="D16:D32" si="0">(C16/B16)*100</f>
        <v>55.294117647058826</v>
      </c>
      <c r="E16" s="2178">
        <v>19</v>
      </c>
      <c r="F16" s="2179">
        <f t="shared" ref="F16:F32" si="1">(E16/B16)*100</f>
        <v>11.176470588235295</v>
      </c>
      <c r="G16" s="2180">
        <v>7</v>
      </c>
      <c r="H16" s="2179">
        <f t="shared" ref="H16:H32" si="2">(G16/B16)*100</f>
        <v>4.117647058823529</v>
      </c>
      <c r="I16" s="2178">
        <v>4</v>
      </c>
      <c r="J16" s="2179">
        <f t="shared" ref="J16:J32" si="3">(I16/B16)*100</f>
        <v>2.3529411764705883</v>
      </c>
      <c r="K16" s="2178">
        <v>6</v>
      </c>
      <c r="L16" s="2179">
        <f t="shared" ref="L16:L32" si="4">(K16/B16)*100</f>
        <v>3.5294117647058822</v>
      </c>
      <c r="M16" s="2181">
        <v>12</v>
      </c>
      <c r="N16" s="2179">
        <f t="shared" ref="N16:N32" si="5">(M16/B16)*100</f>
        <v>7.0588235294117645</v>
      </c>
      <c r="O16" s="2178">
        <v>28</v>
      </c>
      <c r="P16" s="2179">
        <f>(O16/B16)*100</f>
        <v>16.470588235294116</v>
      </c>
      <c r="R16" s="2172"/>
      <c r="S16" s="2182"/>
      <c r="U16" s="2172"/>
      <c r="AB16" s="2176"/>
      <c r="AD16" s="2176"/>
    </row>
    <row r="17" spans="1:50" ht="11.1" customHeight="1">
      <c r="A17" s="2183" t="s">
        <v>437</v>
      </c>
      <c r="B17" s="2184">
        <f>SUM(B18:B19)</f>
        <v>216</v>
      </c>
      <c r="C17" s="2184">
        <f>SUM(C18:C19)</f>
        <v>43</v>
      </c>
      <c r="D17" s="2185">
        <f t="shared" si="0"/>
        <v>19.907407407407408</v>
      </c>
      <c r="E17" s="2184">
        <f>SUM(E18:E19)</f>
        <v>74</v>
      </c>
      <c r="F17" s="2185">
        <f t="shared" si="1"/>
        <v>34.25925925925926</v>
      </c>
      <c r="G17" s="2186">
        <f>SUM(G18:G19)</f>
        <v>15</v>
      </c>
      <c r="H17" s="2185">
        <f t="shared" si="2"/>
        <v>6.9444444444444446</v>
      </c>
      <c r="I17" s="2184">
        <f>SUM(I18:I19)</f>
        <v>4</v>
      </c>
      <c r="J17" s="2185">
        <f t="shared" si="3"/>
        <v>1.8518518518518516</v>
      </c>
      <c r="K17" s="2184">
        <f>SUM(K18:K19)</f>
        <v>17</v>
      </c>
      <c r="L17" s="2185">
        <f t="shared" si="4"/>
        <v>7.8703703703703702</v>
      </c>
      <c r="M17" s="2178">
        <f>SUM(M18:M19)</f>
        <v>52</v>
      </c>
      <c r="N17" s="2179">
        <f t="shared" si="5"/>
        <v>24.074074074074073</v>
      </c>
      <c r="O17" s="2178">
        <f>SUM(O18:O19)</f>
        <v>11</v>
      </c>
      <c r="P17" s="2179">
        <f>(O17/B17)*100</f>
        <v>5.0925925925925926</v>
      </c>
      <c r="R17" s="2172"/>
      <c r="AB17" s="2176"/>
      <c r="AD17" s="2176"/>
    </row>
    <row r="18" spans="1:50" ht="11.1" customHeight="1">
      <c r="A18" s="2187" t="s">
        <v>504</v>
      </c>
      <c r="B18" s="2188">
        <v>158</v>
      </c>
      <c r="C18" s="2188">
        <v>31</v>
      </c>
      <c r="D18" s="2189">
        <f t="shared" si="0"/>
        <v>19.62025316455696</v>
      </c>
      <c r="E18" s="2188">
        <v>63</v>
      </c>
      <c r="F18" s="2189">
        <f t="shared" si="1"/>
        <v>39.87341772151899</v>
      </c>
      <c r="G18" s="2190">
        <v>2</v>
      </c>
      <c r="H18" s="2189">
        <f t="shared" si="2"/>
        <v>1.2658227848101267</v>
      </c>
      <c r="I18" s="2188">
        <v>2</v>
      </c>
      <c r="J18" s="2189">
        <f t="shared" si="3"/>
        <v>1.2658227848101267</v>
      </c>
      <c r="K18" s="2188">
        <v>15</v>
      </c>
      <c r="L18" s="2189">
        <f t="shared" si="4"/>
        <v>9.4936708860759502</v>
      </c>
      <c r="M18" s="2188">
        <v>34</v>
      </c>
      <c r="N18" s="2189">
        <f t="shared" si="5"/>
        <v>21.518987341772153</v>
      </c>
      <c r="O18" s="2188">
        <v>11</v>
      </c>
      <c r="P18" s="2189">
        <f>(O18/B18)*100</f>
        <v>6.962025316455696</v>
      </c>
    </row>
    <row r="19" spans="1:50" ht="11.1" customHeight="1">
      <c r="A19" s="2187" t="s">
        <v>505</v>
      </c>
      <c r="B19" s="2188">
        <v>58</v>
      </c>
      <c r="C19" s="2188">
        <v>12</v>
      </c>
      <c r="D19" s="2189">
        <f t="shared" si="0"/>
        <v>20.689655172413794</v>
      </c>
      <c r="E19" s="2188">
        <v>11</v>
      </c>
      <c r="F19" s="2189">
        <f t="shared" si="1"/>
        <v>18.96551724137931</v>
      </c>
      <c r="G19" s="2190">
        <v>13</v>
      </c>
      <c r="H19" s="2189">
        <f t="shared" si="2"/>
        <v>22.413793103448278</v>
      </c>
      <c r="I19" s="2188">
        <v>2</v>
      </c>
      <c r="J19" s="2189">
        <f t="shared" si="3"/>
        <v>3.4482758620689653</v>
      </c>
      <c r="K19" s="2188">
        <v>2</v>
      </c>
      <c r="L19" s="2189">
        <f t="shared" si="4"/>
        <v>3.4482758620689653</v>
      </c>
      <c r="M19" s="2188">
        <v>18</v>
      </c>
      <c r="N19" s="2189">
        <f t="shared" si="5"/>
        <v>31.03448275862069</v>
      </c>
      <c r="O19" s="2191"/>
      <c r="P19" s="2189"/>
    </row>
    <row r="20" spans="1:50" ht="11.1" customHeight="1">
      <c r="A20" s="2183" t="s">
        <v>440</v>
      </c>
      <c r="B20" s="2184">
        <f>SUM(B21:B25)</f>
        <v>739</v>
      </c>
      <c r="C20" s="2184">
        <f>SUM(C21:C25)</f>
        <v>242</v>
      </c>
      <c r="D20" s="2185">
        <f t="shared" si="0"/>
        <v>32.74695534506089</v>
      </c>
      <c r="E20" s="2184">
        <f>SUM(E21:E25)</f>
        <v>151</v>
      </c>
      <c r="F20" s="2185">
        <f t="shared" si="1"/>
        <v>20.433017591339649</v>
      </c>
      <c r="G20" s="2186">
        <f>SUM(G21:G25)</f>
        <v>105</v>
      </c>
      <c r="H20" s="2185">
        <f t="shared" si="2"/>
        <v>14.208389715832206</v>
      </c>
      <c r="I20" s="2184">
        <f>SUM(I21:I25)</f>
        <v>35</v>
      </c>
      <c r="J20" s="2185">
        <f t="shared" si="3"/>
        <v>4.7361299052774015</v>
      </c>
      <c r="K20" s="2184">
        <f>SUM(K21:K25)</f>
        <v>47</v>
      </c>
      <c r="L20" s="2185">
        <f t="shared" si="4"/>
        <v>6.3599458728010827</v>
      </c>
      <c r="M20" s="2184">
        <f>SUM(M21:M25)</f>
        <v>132</v>
      </c>
      <c r="N20" s="2185">
        <f t="shared" si="5"/>
        <v>17.861975642760484</v>
      </c>
      <c r="O20" s="2184">
        <f>SUM(O21:O25)</f>
        <v>27</v>
      </c>
      <c r="P20" s="2185">
        <f>(O20/B20)*100</f>
        <v>3.6535859269282813</v>
      </c>
      <c r="R20" s="2172"/>
      <c r="S20" s="2182"/>
      <c r="U20" s="2172"/>
    </row>
    <row r="21" spans="1:50" ht="11.1" customHeight="1">
      <c r="A21" s="2187" t="s">
        <v>506</v>
      </c>
      <c r="B21" s="2188">
        <v>131</v>
      </c>
      <c r="C21" s="2188">
        <v>34</v>
      </c>
      <c r="D21" s="2189">
        <f t="shared" si="0"/>
        <v>25.954198473282442</v>
      </c>
      <c r="E21" s="2188">
        <v>24</v>
      </c>
      <c r="F21" s="2189">
        <f t="shared" si="1"/>
        <v>18.320610687022899</v>
      </c>
      <c r="G21" s="2190">
        <v>17</v>
      </c>
      <c r="H21" s="2189">
        <f t="shared" si="2"/>
        <v>12.977099236641221</v>
      </c>
      <c r="I21" s="2188">
        <v>7</v>
      </c>
      <c r="J21" s="2189">
        <f t="shared" si="3"/>
        <v>5.343511450381679</v>
      </c>
      <c r="K21" s="2188">
        <v>9</v>
      </c>
      <c r="L21" s="2189">
        <f t="shared" si="4"/>
        <v>6.8702290076335881</v>
      </c>
      <c r="M21" s="2192">
        <v>32</v>
      </c>
      <c r="N21" s="2189">
        <f t="shared" si="5"/>
        <v>24.427480916030532</v>
      </c>
      <c r="O21" s="2188">
        <v>8</v>
      </c>
      <c r="P21" s="2189">
        <f>(O21/B21)*100</f>
        <v>6.1068702290076331</v>
      </c>
      <c r="R21" s="2172"/>
    </row>
    <row r="22" spans="1:50" ht="11.1" customHeight="1">
      <c r="A22" s="2187" t="s">
        <v>507</v>
      </c>
      <c r="B22" s="2188">
        <v>142</v>
      </c>
      <c r="C22" s="2188">
        <v>40</v>
      </c>
      <c r="D22" s="2189">
        <f t="shared" si="0"/>
        <v>28.169014084507044</v>
      </c>
      <c r="E22" s="2188">
        <v>40</v>
      </c>
      <c r="F22" s="2189">
        <f t="shared" si="1"/>
        <v>28.169014084507044</v>
      </c>
      <c r="G22" s="2190">
        <v>24</v>
      </c>
      <c r="H22" s="2189">
        <f t="shared" si="2"/>
        <v>16.901408450704224</v>
      </c>
      <c r="I22" s="2188">
        <v>4</v>
      </c>
      <c r="J22" s="2189">
        <f t="shared" si="3"/>
        <v>2.8169014084507045</v>
      </c>
      <c r="K22" s="2188">
        <v>2</v>
      </c>
      <c r="L22" s="2189">
        <f t="shared" si="4"/>
        <v>1.4084507042253522</v>
      </c>
      <c r="M22" s="2192">
        <v>26</v>
      </c>
      <c r="N22" s="2189">
        <f t="shared" si="5"/>
        <v>18.30985915492958</v>
      </c>
      <c r="O22" s="2188">
        <v>6</v>
      </c>
      <c r="P22" s="2189">
        <f>(O22/B22)*100</f>
        <v>4.225352112676056</v>
      </c>
      <c r="R22" s="2172"/>
      <c r="AB22" s="2176"/>
      <c r="AD22" s="2176"/>
    </row>
    <row r="23" spans="1:50" ht="11.1" customHeight="1">
      <c r="A23" s="2187" t="s">
        <v>510</v>
      </c>
      <c r="B23" s="2188">
        <v>51</v>
      </c>
      <c r="C23" s="2188">
        <v>27</v>
      </c>
      <c r="D23" s="2189">
        <f t="shared" si="0"/>
        <v>52.941176470588239</v>
      </c>
      <c r="E23" s="2188">
        <v>7</v>
      </c>
      <c r="F23" s="2189">
        <f t="shared" si="1"/>
        <v>13.725490196078432</v>
      </c>
      <c r="G23" s="2190">
        <v>3</v>
      </c>
      <c r="H23" s="2189">
        <f t="shared" si="2"/>
        <v>5.8823529411764701</v>
      </c>
      <c r="I23" s="2188">
        <v>3</v>
      </c>
      <c r="J23" s="2189">
        <f t="shared" si="3"/>
        <v>5.8823529411764701</v>
      </c>
      <c r="K23" s="2188">
        <v>5</v>
      </c>
      <c r="L23" s="2189">
        <f t="shared" si="4"/>
        <v>9.8039215686274517</v>
      </c>
      <c r="M23" s="2192">
        <v>6</v>
      </c>
      <c r="N23" s="2189">
        <f t="shared" si="5"/>
        <v>11.76470588235294</v>
      </c>
      <c r="O23" s="2191"/>
      <c r="P23" s="2189"/>
      <c r="Q23" s="2145"/>
      <c r="R23" s="2193"/>
      <c r="S23" s="2145"/>
      <c r="T23" s="2145"/>
      <c r="AB23" s="2176"/>
      <c r="AD23" s="2176"/>
    </row>
    <row r="24" spans="1:50" ht="11.1" customHeight="1">
      <c r="A24" s="2187" t="s">
        <v>509</v>
      </c>
      <c r="B24" s="2188">
        <v>298</v>
      </c>
      <c r="C24" s="2188">
        <v>103</v>
      </c>
      <c r="D24" s="2189">
        <f t="shared" si="0"/>
        <v>34.563758389261743</v>
      </c>
      <c r="E24" s="2188">
        <v>59</v>
      </c>
      <c r="F24" s="2189">
        <f t="shared" si="1"/>
        <v>19.798657718120804</v>
      </c>
      <c r="G24" s="2194">
        <v>44</v>
      </c>
      <c r="H24" s="2189">
        <f t="shared" si="2"/>
        <v>14.76510067114094</v>
      </c>
      <c r="I24" s="2188">
        <v>13</v>
      </c>
      <c r="J24" s="2189">
        <f t="shared" si="3"/>
        <v>4.3624161073825505</v>
      </c>
      <c r="K24" s="2188">
        <v>26</v>
      </c>
      <c r="L24" s="2189">
        <f t="shared" si="4"/>
        <v>8.724832214765101</v>
      </c>
      <c r="M24" s="2192">
        <v>45</v>
      </c>
      <c r="N24" s="2189">
        <f t="shared" si="5"/>
        <v>15.100671140939598</v>
      </c>
      <c r="O24" s="2188">
        <v>8</v>
      </c>
      <c r="P24" s="2189">
        <f t="shared" ref="P24:P32" si="6">(O24/B24)*100</f>
        <v>2.6845637583892619</v>
      </c>
      <c r="Q24" s="2143"/>
      <c r="R24" s="2195"/>
      <c r="S24" s="2196"/>
      <c r="T24" s="2143"/>
      <c r="U24" s="2172"/>
    </row>
    <row r="25" spans="1:50" ht="11.1" customHeight="1">
      <c r="A25" s="2187" t="s">
        <v>508</v>
      </c>
      <c r="B25" s="2188">
        <v>117</v>
      </c>
      <c r="C25" s="2188">
        <v>38</v>
      </c>
      <c r="D25" s="2189">
        <f t="shared" si="0"/>
        <v>32.478632478632477</v>
      </c>
      <c r="E25" s="2188">
        <v>21</v>
      </c>
      <c r="F25" s="2189">
        <f t="shared" si="1"/>
        <v>17.948717948717949</v>
      </c>
      <c r="G25" s="2190">
        <v>17</v>
      </c>
      <c r="H25" s="2189">
        <f t="shared" si="2"/>
        <v>14.529914529914532</v>
      </c>
      <c r="I25" s="2188">
        <v>8</v>
      </c>
      <c r="J25" s="2189">
        <f t="shared" si="3"/>
        <v>6.8376068376068382</v>
      </c>
      <c r="K25" s="2188">
        <v>5</v>
      </c>
      <c r="L25" s="2189">
        <f t="shared" si="4"/>
        <v>4.2735042735042734</v>
      </c>
      <c r="M25" s="2192">
        <v>23</v>
      </c>
      <c r="N25" s="2189">
        <f t="shared" si="5"/>
        <v>19.658119658119659</v>
      </c>
      <c r="O25" s="2188">
        <v>5</v>
      </c>
      <c r="P25" s="2189">
        <f t="shared" si="6"/>
        <v>4.2735042735042734</v>
      </c>
      <c r="Q25" s="2143"/>
      <c r="R25" s="2195"/>
      <c r="S25" s="2196"/>
      <c r="T25" s="2143"/>
      <c r="U25" s="2172"/>
      <c r="AB25" s="2176"/>
      <c r="AD25" s="2176"/>
    </row>
    <row r="26" spans="1:50" ht="11.1" customHeight="1">
      <c r="A26" s="2183" t="s">
        <v>446</v>
      </c>
      <c r="B26" s="2184">
        <f>SUM(B27:B29)</f>
        <v>2271</v>
      </c>
      <c r="C26" s="2184">
        <f>SUM(C27:C29)</f>
        <v>725</v>
      </c>
      <c r="D26" s="2185">
        <f t="shared" si="0"/>
        <v>31.924262439453987</v>
      </c>
      <c r="E26" s="2184">
        <f>SUM(E27:E29)</f>
        <v>423</v>
      </c>
      <c r="F26" s="2185">
        <f t="shared" si="1"/>
        <v>18.626155878467635</v>
      </c>
      <c r="G26" s="2186">
        <f>SUM(G27:G29)</f>
        <v>327</v>
      </c>
      <c r="H26" s="2185">
        <f t="shared" si="2"/>
        <v>14.398943196829592</v>
      </c>
      <c r="I26" s="2184">
        <f>SUM(I27:I29)</f>
        <v>90</v>
      </c>
      <c r="J26" s="2185">
        <f t="shared" si="3"/>
        <v>3.9630118890356671</v>
      </c>
      <c r="K26" s="2184">
        <f>SUM(K27:K29)</f>
        <v>110</v>
      </c>
      <c r="L26" s="2185">
        <f t="shared" si="4"/>
        <v>4.8436811977102598</v>
      </c>
      <c r="M26" s="2184">
        <f>SUM(M27:M29)</f>
        <v>411</v>
      </c>
      <c r="N26" s="2185">
        <f t="shared" si="5"/>
        <v>18.097754293262881</v>
      </c>
      <c r="O26" s="2184">
        <f>SUM(O27:O29)</f>
        <v>185</v>
      </c>
      <c r="P26" s="2185">
        <f t="shared" si="6"/>
        <v>8.146191105239982</v>
      </c>
      <c r="Q26" s="2143"/>
      <c r="R26" s="2195"/>
      <c r="S26" s="2143"/>
      <c r="T26" s="2143"/>
      <c r="AB26" s="2176"/>
      <c r="AD26" s="2176"/>
    </row>
    <row r="27" spans="1:50" ht="11.1" customHeight="1">
      <c r="A27" s="2187" t="s">
        <v>581</v>
      </c>
      <c r="B27" s="2188">
        <v>698</v>
      </c>
      <c r="C27" s="2188">
        <v>116</v>
      </c>
      <c r="D27" s="2189">
        <f t="shared" si="0"/>
        <v>16.618911174785101</v>
      </c>
      <c r="E27" s="2188">
        <v>110</v>
      </c>
      <c r="F27" s="2189">
        <f t="shared" si="1"/>
        <v>15.759312320916905</v>
      </c>
      <c r="G27" s="2190">
        <v>91</v>
      </c>
      <c r="H27" s="2189">
        <f t="shared" si="2"/>
        <v>13.03724928366762</v>
      </c>
      <c r="I27" s="2188">
        <v>77</v>
      </c>
      <c r="J27" s="2189">
        <f t="shared" si="3"/>
        <v>11.031518624641834</v>
      </c>
      <c r="K27" s="2188">
        <v>103</v>
      </c>
      <c r="L27" s="2189">
        <f t="shared" si="4"/>
        <v>14.756446991404012</v>
      </c>
      <c r="M27" s="2192">
        <v>156</v>
      </c>
      <c r="N27" s="2189">
        <f t="shared" si="5"/>
        <v>22.349570200573066</v>
      </c>
      <c r="O27" s="2188">
        <v>45</v>
      </c>
      <c r="P27" s="2189">
        <f t="shared" si="6"/>
        <v>6.4469914040114613</v>
      </c>
      <c r="Q27" s="2143"/>
      <c r="R27" s="2195"/>
      <c r="S27" s="2143"/>
      <c r="T27" s="2143"/>
      <c r="AB27" s="2176"/>
      <c r="AD27" s="2176"/>
    </row>
    <row r="28" spans="1:50" ht="11.1" customHeight="1">
      <c r="A28" s="2187" t="s">
        <v>513</v>
      </c>
      <c r="B28" s="2188">
        <v>412</v>
      </c>
      <c r="C28" s="2188">
        <v>177</v>
      </c>
      <c r="D28" s="2189">
        <f t="shared" si="0"/>
        <v>42.961165048543684</v>
      </c>
      <c r="E28" s="2188">
        <v>90</v>
      </c>
      <c r="F28" s="2189">
        <f t="shared" si="1"/>
        <v>21.844660194174757</v>
      </c>
      <c r="G28" s="2190">
        <v>42</v>
      </c>
      <c r="H28" s="2189">
        <f t="shared" si="2"/>
        <v>10.194174757281553</v>
      </c>
      <c r="I28" s="2188">
        <v>12</v>
      </c>
      <c r="J28" s="2189">
        <f t="shared" si="3"/>
        <v>2.912621359223301</v>
      </c>
      <c r="K28" s="2188">
        <v>5</v>
      </c>
      <c r="L28" s="2189">
        <f t="shared" si="4"/>
        <v>1.2135922330097086</v>
      </c>
      <c r="M28" s="2192">
        <v>44</v>
      </c>
      <c r="N28" s="2189">
        <f t="shared" si="5"/>
        <v>10.679611650485436</v>
      </c>
      <c r="O28" s="2188">
        <v>42</v>
      </c>
      <c r="P28" s="2189">
        <f t="shared" si="6"/>
        <v>10.194174757281553</v>
      </c>
      <c r="Q28" s="2143"/>
      <c r="R28" s="2195"/>
      <c r="S28" s="2143"/>
      <c r="T28" s="2143"/>
      <c r="U28" s="2172"/>
      <c r="AB28" s="2176"/>
      <c r="AD28" s="2176"/>
    </row>
    <row r="29" spans="1:50" ht="11.1" customHeight="1">
      <c r="A29" s="2187" t="s">
        <v>514</v>
      </c>
      <c r="B29" s="2188">
        <v>1161</v>
      </c>
      <c r="C29" s="2188">
        <v>432</v>
      </c>
      <c r="D29" s="2189">
        <f t="shared" si="0"/>
        <v>37.209302325581397</v>
      </c>
      <c r="E29" s="2188">
        <v>223</v>
      </c>
      <c r="F29" s="2189">
        <f t="shared" si="1"/>
        <v>19.20757967269595</v>
      </c>
      <c r="G29" s="2190">
        <v>194</v>
      </c>
      <c r="H29" s="2189">
        <f t="shared" si="2"/>
        <v>16.709732988802756</v>
      </c>
      <c r="I29" s="2188">
        <v>1</v>
      </c>
      <c r="J29" s="2189">
        <f t="shared" si="3"/>
        <v>8.6132644272179162E-2</v>
      </c>
      <c r="K29" s="2188">
        <v>2</v>
      </c>
      <c r="L29" s="2189">
        <f t="shared" si="4"/>
        <v>0.17226528854435832</v>
      </c>
      <c r="M29" s="2192">
        <v>211</v>
      </c>
      <c r="N29" s="2189">
        <f t="shared" si="5"/>
        <v>18.1739879414298</v>
      </c>
      <c r="O29" s="2188">
        <v>98</v>
      </c>
      <c r="P29" s="2189">
        <f t="shared" si="6"/>
        <v>8.4409991386735577</v>
      </c>
      <c r="Q29" s="2143"/>
      <c r="R29" s="2195"/>
      <c r="S29" s="2143"/>
      <c r="T29" s="2143"/>
      <c r="AB29" s="2176"/>
      <c r="AD29" s="2176"/>
    </row>
    <row r="30" spans="1:50" ht="11.1" customHeight="1">
      <c r="A30" s="2177" t="s">
        <v>450</v>
      </c>
      <c r="B30" s="2178">
        <v>1444</v>
      </c>
      <c r="C30" s="2178">
        <v>419</v>
      </c>
      <c r="D30" s="2179">
        <f t="shared" si="0"/>
        <v>29.016620498614959</v>
      </c>
      <c r="E30" s="2178">
        <v>432</v>
      </c>
      <c r="F30" s="2179">
        <f t="shared" si="1"/>
        <v>29.916897506925206</v>
      </c>
      <c r="G30" s="2197">
        <v>150</v>
      </c>
      <c r="H30" s="2179">
        <f t="shared" si="2"/>
        <v>10.387811634349029</v>
      </c>
      <c r="I30" s="2178">
        <v>134</v>
      </c>
      <c r="J30" s="2179">
        <f t="shared" si="3"/>
        <v>9.2797783933518012</v>
      </c>
      <c r="K30" s="2178">
        <v>80</v>
      </c>
      <c r="L30" s="2179">
        <f t="shared" si="4"/>
        <v>5.5401662049861491</v>
      </c>
      <c r="M30" s="2181">
        <v>131</v>
      </c>
      <c r="N30" s="2179">
        <f t="shared" si="5"/>
        <v>9.0720221606648188</v>
      </c>
      <c r="O30" s="2178">
        <v>98</v>
      </c>
      <c r="P30" s="2179">
        <f t="shared" si="6"/>
        <v>6.7867036011080337</v>
      </c>
      <c r="Q30" s="2143"/>
      <c r="R30" s="2195"/>
      <c r="S30" s="2143"/>
      <c r="T30" s="2143"/>
      <c r="U30" s="2172"/>
      <c r="AB30" s="2176"/>
      <c r="AD30" s="2176"/>
      <c r="AF30" s="2176"/>
      <c r="AH30" s="2176"/>
      <c r="AJ30" s="2176"/>
      <c r="AL30" s="2176"/>
      <c r="AN30" s="2176"/>
      <c r="AP30" s="2176"/>
      <c r="AR30" s="2176"/>
      <c r="AT30" s="2176"/>
      <c r="AV30" s="2176"/>
      <c r="AX30" s="2176"/>
    </row>
    <row r="31" spans="1:50" ht="11.1" customHeight="1">
      <c r="A31" s="2183" t="s">
        <v>451</v>
      </c>
      <c r="B31" s="2184">
        <f>SUM(B32:B35)</f>
        <v>743</v>
      </c>
      <c r="C31" s="2184">
        <f>SUM(C32:C35)</f>
        <v>162</v>
      </c>
      <c r="D31" s="2185">
        <f t="shared" si="0"/>
        <v>21.803499327052489</v>
      </c>
      <c r="E31" s="2184">
        <f>SUM(E32:E35)</f>
        <v>143</v>
      </c>
      <c r="F31" s="2185">
        <f t="shared" si="1"/>
        <v>19.246298788694482</v>
      </c>
      <c r="G31" s="2186">
        <f>SUM(G32:G35)</f>
        <v>113</v>
      </c>
      <c r="H31" s="2185">
        <f t="shared" si="2"/>
        <v>15.208613728129205</v>
      </c>
      <c r="I31" s="2184">
        <f>SUM(I32:I35)</f>
        <v>15</v>
      </c>
      <c r="J31" s="2185">
        <f t="shared" si="3"/>
        <v>2.0188425302826376</v>
      </c>
      <c r="K31" s="2184">
        <f>SUM(K32:K35)</f>
        <v>52</v>
      </c>
      <c r="L31" s="2185">
        <f t="shared" si="4"/>
        <v>6.9986541049798108</v>
      </c>
      <c r="M31" s="2184">
        <f>SUM(M32:M35)</f>
        <v>105</v>
      </c>
      <c r="N31" s="2185">
        <f t="shared" si="5"/>
        <v>14.131897711978466</v>
      </c>
      <c r="O31" s="2184">
        <f>SUM(O32:O35)</f>
        <v>66</v>
      </c>
      <c r="P31" s="2185">
        <f t="shared" si="6"/>
        <v>8.8829071332436076</v>
      </c>
      <c r="Q31" s="2143"/>
      <c r="R31" s="2195"/>
      <c r="S31" s="2143"/>
      <c r="T31" s="2143"/>
      <c r="U31" s="2172"/>
      <c r="AB31" s="2176"/>
      <c r="AD31" s="2176"/>
      <c r="AF31" s="2176"/>
      <c r="AH31" s="2176"/>
    </row>
    <row r="32" spans="1:50" ht="11.1" customHeight="1">
      <c r="A32" s="2187" t="s">
        <v>581</v>
      </c>
      <c r="B32" s="2188">
        <v>239</v>
      </c>
      <c r="C32" s="2188">
        <v>88</v>
      </c>
      <c r="D32" s="2189">
        <f t="shared" si="0"/>
        <v>36.820083682008367</v>
      </c>
      <c r="E32" s="2188">
        <v>31</v>
      </c>
      <c r="F32" s="2189">
        <f t="shared" si="1"/>
        <v>12.97071129707113</v>
      </c>
      <c r="G32" s="2190">
        <v>20</v>
      </c>
      <c r="H32" s="2189">
        <f t="shared" si="2"/>
        <v>8.3682008368200833</v>
      </c>
      <c r="I32" s="2188">
        <v>7</v>
      </c>
      <c r="J32" s="2189">
        <f t="shared" si="3"/>
        <v>2.9288702928870292</v>
      </c>
      <c r="K32" s="2188">
        <v>23</v>
      </c>
      <c r="L32" s="2189">
        <f t="shared" si="4"/>
        <v>9.6234309623430967</v>
      </c>
      <c r="M32" s="2192">
        <v>45</v>
      </c>
      <c r="N32" s="2189">
        <f t="shared" si="5"/>
        <v>18.828451882845187</v>
      </c>
      <c r="O32" s="2188">
        <v>25</v>
      </c>
      <c r="P32" s="2189">
        <f t="shared" si="6"/>
        <v>10.460251046025103</v>
      </c>
      <c r="Q32" s="2143"/>
      <c r="R32" s="2195"/>
      <c r="S32" s="2143"/>
      <c r="T32" s="2143"/>
      <c r="U32" s="2172"/>
      <c r="AB32" s="2176"/>
      <c r="AD32" s="2176"/>
    </row>
    <row r="33" spans="1:30" ht="11.1" customHeight="1">
      <c r="A33" s="2187" t="s">
        <v>1030</v>
      </c>
      <c r="B33" s="2188">
        <v>87</v>
      </c>
      <c r="C33" s="2191"/>
      <c r="D33" s="2189"/>
      <c r="E33" s="2191"/>
      <c r="F33" s="2189"/>
      <c r="G33" s="2198"/>
      <c r="H33" s="2189"/>
      <c r="I33" s="2191"/>
      <c r="J33" s="2189"/>
      <c r="K33" s="2191"/>
      <c r="L33" s="2189"/>
      <c r="M33" s="2192"/>
      <c r="N33" s="2189"/>
      <c r="O33" s="2191"/>
      <c r="P33" s="2189"/>
      <c r="Q33" s="2143"/>
      <c r="R33" s="2195"/>
      <c r="S33" s="2143"/>
      <c r="T33" s="2143"/>
      <c r="U33" s="2172"/>
      <c r="AB33" s="2176"/>
      <c r="AD33" s="2176"/>
    </row>
    <row r="34" spans="1:30" ht="11.1" customHeight="1">
      <c r="A34" s="2187" t="s">
        <v>516</v>
      </c>
      <c r="B34" s="2188">
        <v>337</v>
      </c>
      <c r="C34" s="2188">
        <v>45</v>
      </c>
      <c r="D34" s="2189">
        <f t="shared" ref="D34:D39" si="7">(C34/B34)*100</f>
        <v>13.353115727002967</v>
      </c>
      <c r="E34" s="2188">
        <v>88</v>
      </c>
      <c r="F34" s="2189">
        <f t="shared" ref="F34:F41" si="8">(E34/B34)*100</f>
        <v>26.112759643916917</v>
      </c>
      <c r="G34" s="2190">
        <v>85</v>
      </c>
      <c r="H34" s="2189">
        <f t="shared" ref="H34:H46" si="9">(G34/B34)*100</f>
        <v>25.222551928783382</v>
      </c>
      <c r="I34" s="2188">
        <v>6</v>
      </c>
      <c r="J34" s="2189">
        <f>(I34/B34)*100</f>
        <v>1.7804154302670623</v>
      </c>
      <c r="K34" s="2188">
        <v>17</v>
      </c>
      <c r="L34" s="2189">
        <f>(K34/B34)*100</f>
        <v>5.0445103857566762</v>
      </c>
      <c r="M34" s="2192">
        <v>56</v>
      </c>
      <c r="N34" s="2189">
        <f>(M34/B34)*100</f>
        <v>16.61721068249258</v>
      </c>
      <c r="O34" s="2188">
        <v>40</v>
      </c>
      <c r="P34" s="2189">
        <f>(O34/B34)*100</f>
        <v>11.869436201780417</v>
      </c>
      <c r="Q34" s="2143"/>
      <c r="R34" s="2195"/>
      <c r="S34" s="2143"/>
      <c r="T34" s="2143"/>
      <c r="U34" s="2172"/>
      <c r="AB34" s="2176"/>
      <c r="AD34" s="2176"/>
    </row>
    <row r="35" spans="1:30" ht="11.1" customHeight="1">
      <c r="A35" s="2187" t="s">
        <v>517</v>
      </c>
      <c r="B35" s="2188">
        <v>80</v>
      </c>
      <c r="C35" s="2188">
        <v>29</v>
      </c>
      <c r="D35" s="2189">
        <f t="shared" si="7"/>
        <v>36.25</v>
      </c>
      <c r="E35" s="2188">
        <v>24</v>
      </c>
      <c r="F35" s="2189">
        <f t="shared" si="8"/>
        <v>30</v>
      </c>
      <c r="G35" s="2190">
        <v>8</v>
      </c>
      <c r="H35" s="2189">
        <f t="shared" si="9"/>
        <v>10</v>
      </c>
      <c r="I35" s="2188">
        <v>2</v>
      </c>
      <c r="J35" s="2189">
        <f>(I35/B35)*100</f>
        <v>2.5</v>
      </c>
      <c r="K35" s="2188">
        <v>12</v>
      </c>
      <c r="L35" s="2189">
        <f>(K35/B35)*100</f>
        <v>15</v>
      </c>
      <c r="M35" s="2192">
        <v>4</v>
      </c>
      <c r="N35" s="2189">
        <f>(M35/B35)*100</f>
        <v>5</v>
      </c>
      <c r="O35" s="2188">
        <v>1</v>
      </c>
      <c r="P35" s="2189">
        <f>(O35/B35)*100</f>
        <v>1.25</v>
      </c>
      <c r="Q35" s="2143"/>
      <c r="R35" s="2143"/>
      <c r="S35" s="2143"/>
      <c r="T35" s="2143"/>
    </row>
    <row r="36" spans="1:30" ht="11.1" customHeight="1">
      <c r="A36" s="2177" t="s">
        <v>1031</v>
      </c>
      <c r="B36" s="2178">
        <v>341</v>
      </c>
      <c r="C36" s="2178">
        <v>159</v>
      </c>
      <c r="D36" s="2179">
        <f t="shared" si="7"/>
        <v>46.62756598240469</v>
      </c>
      <c r="E36" s="2178">
        <v>44</v>
      </c>
      <c r="F36" s="2179">
        <f t="shared" si="8"/>
        <v>12.903225806451612</v>
      </c>
      <c r="G36" s="2197">
        <v>47</v>
      </c>
      <c r="H36" s="2179">
        <f t="shared" si="9"/>
        <v>13.782991202346039</v>
      </c>
      <c r="I36" s="2178">
        <v>29</v>
      </c>
      <c r="J36" s="2179">
        <f>(I36/B36)*100</f>
        <v>8.5043988269794717</v>
      </c>
      <c r="K36" s="2178">
        <v>27</v>
      </c>
      <c r="L36" s="2179">
        <f>(K36/B36)*100</f>
        <v>7.9178885630498534</v>
      </c>
      <c r="M36" s="2181">
        <v>34</v>
      </c>
      <c r="N36" s="2179">
        <f>(M36/B36)*100</f>
        <v>9.9706744868035191</v>
      </c>
      <c r="O36" s="2178">
        <v>1</v>
      </c>
      <c r="P36" s="2179"/>
      <c r="Q36" s="2143"/>
      <c r="R36" s="2195"/>
      <c r="S36" s="2143"/>
      <c r="T36" s="2143"/>
    </row>
    <row r="37" spans="1:30" ht="11.1" customHeight="1">
      <c r="A37" s="2183" t="s">
        <v>456</v>
      </c>
      <c r="B37" s="2184">
        <f>SUM(B38:B41)</f>
        <v>106</v>
      </c>
      <c r="C37" s="2184">
        <f>SUM(C38:C41)</f>
        <v>51</v>
      </c>
      <c r="D37" s="2185">
        <f t="shared" si="7"/>
        <v>48.113207547169814</v>
      </c>
      <c r="E37" s="2184">
        <f>SUM(E38:E41)</f>
        <v>26</v>
      </c>
      <c r="F37" s="2185">
        <f t="shared" si="8"/>
        <v>24.528301886792452</v>
      </c>
      <c r="G37" s="2186">
        <f>SUM(G38:G41)</f>
        <v>12</v>
      </c>
      <c r="H37" s="2185">
        <f t="shared" si="9"/>
        <v>11.320754716981133</v>
      </c>
      <c r="I37" s="2184">
        <f>SUM(I38:I41)</f>
        <v>1</v>
      </c>
      <c r="J37" s="2185">
        <f>(I37/B37)*100</f>
        <v>0.94339622641509435</v>
      </c>
      <c r="K37" s="2199"/>
      <c r="L37" s="2185"/>
      <c r="M37" s="2184">
        <f>SUM(M38:M41)</f>
        <v>9</v>
      </c>
      <c r="N37" s="2185">
        <f>(M37/B37)*100</f>
        <v>8.4905660377358494</v>
      </c>
      <c r="O37" s="2184">
        <f>SUM(O38:O41)</f>
        <v>5</v>
      </c>
      <c r="P37" s="2185">
        <f>(O37/B37)*100</f>
        <v>4.716981132075472</v>
      </c>
      <c r="Q37" s="2143"/>
      <c r="R37" s="2195"/>
      <c r="S37" s="2143"/>
      <c r="T37" s="2143"/>
    </row>
    <row r="38" spans="1:30" ht="11.1" customHeight="1">
      <c r="A38" s="2187" t="s">
        <v>581</v>
      </c>
      <c r="B38" s="2188">
        <v>59</v>
      </c>
      <c r="C38" s="2188">
        <v>28</v>
      </c>
      <c r="D38" s="2189">
        <f t="shared" si="7"/>
        <v>47.457627118644069</v>
      </c>
      <c r="E38" s="2188">
        <v>10</v>
      </c>
      <c r="F38" s="2189">
        <f t="shared" si="8"/>
        <v>16.949152542372879</v>
      </c>
      <c r="G38" s="2190">
        <v>7</v>
      </c>
      <c r="H38" s="2189">
        <f t="shared" si="9"/>
        <v>11.864406779661017</v>
      </c>
      <c r="I38" s="2191"/>
      <c r="J38" s="2189"/>
      <c r="K38" s="2191"/>
      <c r="L38" s="2189"/>
      <c r="M38" s="2192">
        <v>9</v>
      </c>
      <c r="N38" s="2189">
        <f>(M38/B38)*100</f>
        <v>15.254237288135593</v>
      </c>
      <c r="O38" s="2188">
        <v>5</v>
      </c>
      <c r="P38" s="2189">
        <f>(O38/B38)*100</f>
        <v>8.4745762711864394</v>
      </c>
      <c r="Q38" s="2143"/>
      <c r="R38" s="2195"/>
      <c r="S38" s="2143"/>
      <c r="T38" s="2143"/>
    </row>
    <row r="39" spans="1:30" ht="11.1" customHeight="1">
      <c r="A39" s="2187" t="s">
        <v>519</v>
      </c>
      <c r="B39" s="2188">
        <v>10</v>
      </c>
      <c r="C39" s="2188">
        <v>5</v>
      </c>
      <c r="D39" s="2189">
        <f t="shared" si="7"/>
        <v>50</v>
      </c>
      <c r="E39" s="2188">
        <v>1</v>
      </c>
      <c r="F39" s="2189">
        <f t="shared" si="8"/>
        <v>10</v>
      </c>
      <c r="G39" s="2190">
        <v>2</v>
      </c>
      <c r="H39" s="2189">
        <f t="shared" si="9"/>
        <v>20</v>
      </c>
      <c r="I39" s="2191"/>
      <c r="J39" s="2189"/>
      <c r="K39" s="2191"/>
      <c r="L39" s="2189"/>
      <c r="M39" s="2192"/>
      <c r="N39" s="2189"/>
      <c r="O39" s="2191"/>
      <c r="P39" s="2189"/>
      <c r="Q39" s="2143"/>
      <c r="R39" s="2143"/>
      <c r="S39" s="2143"/>
      <c r="T39" s="2143"/>
    </row>
    <row r="40" spans="1:30" ht="11.1" customHeight="1">
      <c r="A40" s="2187" t="s">
        <v>520</v>
      </c>
      <c r="B40" s="2188">
        <v>8</v>
      </c>
      <c r="C40" s="2191"/>
      <c r="D40" s="2189"/>
      <c r="E40" s="2188">
        <v>5</v>
      </c>
      <c r="F40" s="2189">
        <f t="shared" si="8"/>
        <v>62.5</v>
      </c>
      <c r="G40" s="2190">
        <v>2</v>
      </c>
      <c r="H40" s="2189">
        <f t="shared" si="9"/>
        <v>25</v>
      </c>
      <c r="I40" s="2188">
        <v>1</v>
      </c>
      <c r="J40" s="2189">
        <f>(I40/B40)*100</f>
        <v>12.5</v>
      </c>
      <c r="K40" s="2191"/>
      <c r="L40" s="2189"/>
      <c r="M40" s="2192"/>
      <c r="N40" s="2189"/>
      <c r="O40" s="2191"/>
      <c r="P40" s="2189"/>
      <c r="Q40" s="2143"/>
      <c r="R40" s="2143"/>
      <c r="S40" s="2143"/>
      <c r="T40" s="2143"/>
    </row>
    <row r="41" spans="1:30" ht="11.1" customHeight="1">
      <c r="A41" s="2187" t="s">
        <v>521</v>
      </c>
      <c r="B41" s="2188">
        <v>29</v>
      </c>
      <c r="C41" s="2188">
        <v>18</v>
      </c>
      <c r="D41" s="2189">
        <f>(C41/B41)*100</f>
        <v>62.068965517241381</v>
      </c>
      <c r="E41" s="2188">
        <v>10</v>
      </c>
      <c r="F41" s="2189">
        <f t="shared" si="8"/>
        <v>34.482758620689658</v>
      </c>
      <c r="G41" s="2190">
        <v>1</v>
      </c>
      <c r="H41" s="2189">
        <f t="shared" si="9"/>
        <v>3.4482758620689653</v>
      </c>
      <c r="I41" s="2191"/>
      <c r="J41" s="2189"/>
      <c r="K41" s="2191"/>
      <c r="L41" s="2189"/>
      <c r="M41" s="2192"/>
      <c r="N41" s="2189"/>
      <c r="O41" s="2191"/>
      <c r="P41" s="2189"/>
    </row>
    <row r="42" spans="1:30" ht="11.1" customHeight="1">
      <c r="A42" s="2177" t="s">
        <v>460</v>
      </c>
      <c r="B42" s="2178">
        <v>115</v>
      </c>
      <c r="C42" s="2200"/>
      <c r="D42" s="2179"/>
      <c r="E42" s="2200"/>
      <c r="F42" s="2179"/>
      <c r="G42" s="2201"/>
      <c r="H42" s="2179">
        <f t="shared" si="9"/>
        <v>0</v>
      </c>
      <c r="I42" s="2200"/>
      <c r="J42" s="2179"/>
      <c r="K42" s="2200"/>
      <c r="L42" s="2179"/>
      <c r="M42" s="2181"/>
      <c r="N42" s="2179"/>
      <c r="O42" s="2200"/>
      <c r="P42" s="2179"/>
      <c r="R42" s="2172"/>
    </row>
    <row r="43" spans="1:30" ht="11.1" customHeight="1">
      <c r="A43" s="2177" t="s">
        <v>461</v>
      </c>
      <c r="B43" s="2178">
        <v>700</v>
      </c>
      <c r="C43" s="2178">
        <v>215</v>
      </c>
      <c r="D43" s="2179">
        <f>(C43/B43)*100</f>
        <v>30.714285714285715</v>
      </c>
      <c r="E43" s="2178">
        <v>119</v>
      </c>
      <c r="F43" s="2179">
        <f>(E43/B43)*100</f>
        <v>17</v>
      </c>
      <c r="G43" s="2197">
        <v>77</v>
      </c>
      <c r="H43" s="2179">
        <f t="shared" si="9"/>
        <v>11</v>
      </c>
      <c r="I43" s="2178">
        <v>39</v>
      </c>
      <c r="J43" s="2179">
        <f>(I43/B43)*100</f>
        <v>5.5714285714285712</v>
      </c>
      <c r="K43" s="2178">
        <v>47</v>
      </c>
      <c r="L43" s="2179">
        <f>(K43/B43)*100</f>
        <v>6.7142857142857144</v>
      </c>
      <c r="M43" s="2181">
        <v>190</v>
      </c>
      <c r="N43" s="2179">
        <f>(M43/B43)*100</f>
        <v>27.142857142857142</v>
      </c>
      <c r="O43" s="2178">
        <v>13</v>
      </c>
      <c r="P43" s="2179">
        <f>(O43/B43)*100</f>
        <v>1.8571428571428572</v>
      </c>
      <c r="R43" s="2172"/>
    </row>
    <row r="44" spans="1:30" ht="11.1" customHeight="1">
      <c r="A44" s="2177" t="s">
        <v>462</v>
      </c>
      <c r="B44" s="2178">
        <v>219</v>
      </c>
      <c r="C44" s="2178">
        <v>118</v>
      </c>
      <c r="D44" s="2179">
        <f>(C44/B44)*100</f>
        <v>53.881278538812779</v>
      </c>
      <c r="E44" s="2178">
        <v>45</v>
      </c>
      <c r="F44" s="2179">
        <f>(E44/B44)*100</f>
        <v>20.547945205479451</v>
      </c>
      <c r="G44" s="2197">
        <v>18</v>
      </c>
      <c r="H44" s="2179">
        <f t="shared" si="9"/>
        <v>8.2191780821917799</v>
      </c>
      <c r="I44" s="2178">
        <v>5</v>
      </c>
      <c r="J44" s="2179">
        <f>(I44/B44)*100</f>
        <v>2.2831050228310499</v>
      </c>
      <c r="K44" s="2178">
        <v>11</v>
      </c>
      <c r="L44" s="2179">
        <f>(K44/B44)*100</f>
        <v>5.0228310502283104</v>
      </c>
      <c r="M44" s="2181">
        <v>9</v>
      </c>
      <c r="N44" s="2179">
        <f>(M44/B44)*100</f>
        <v>4.10958904109589</v>
      </c>
      <c r="O44" s="2178">
        <v>13</v>
      </c>
      <c r="P44" s="2179">
        <f>(O44/B44)*100</f>
        <v>5.93607305936073</v>
      </c>
      <c r="R44" s="2172"/>
    </row>
    <row r="45" spans="1:30" ht="11.1" customHeight="1">
      <c r="A45" s="2177" t="s">
        <v>463</v>
      </c>
      <c r="B45" s="2178">
        <v>304</v>
      </c>
      <c r="C45" s="2178">
        <v>94</v>
      </c>
      <c r="D45" s="2179">
        <f>(C45/B45)*100</f>
        <v>30.921052631578949</v>
      </c>
      <c r="E45" s="2178">
        <v>30</v>
      </c>
      <c r="F45" s="2179">
        <f>(E45/B45)*100</f>
        <v>9.8684210526315788</v>
      </c>
      <c r="G45" s="2197">
        <v>21</v>
      </c>
      <c r="H45" s="2179">
        <f t="shared" si="9"/>
        <v>6.9078947368421062</v>
      </c>
      <c r="I45" s="2200"/>
      <c r="J45" s="2179"/>
      <c r="K45" s="2200"/>
      <c r="L45" s="2179"/>
      <c r="M45" s="2181">
        <v>107</v>
      </c>
      <c r="N45" s="2179">
        <f>(M45/B45)*100</f>
        <v>35.19736842105263</v>
      </c>
      <c r="O45" s="2178">
        <v>52</v>
      </c>
      <c r="P45" s="2179">
        <f>(O45/B45)*100</f>
        <v>17.105263157894736</v>
      </c>
      <c r="R45" s="2172"/>
    </row>
    <row r="46" spans="1:30" ht="11.1" customHeight="1">
      <c r="A46" s="2177" t="s">
        <v>464</v>
      </c>
      <c r="B46" s="2178">
        <v>556</v>
      </c>
      <c r="C46" s="2178">
        <v>57</v>
      </c>
      <c r="D46" s="2179">
        <f>(C46/B46)*100</f>
        <v>10.251798561151078</v>
      </c>
      <c r="E46" s="2178">
        <v>84</v>
      </c>
      <c r="F46" s="2179">
        <f>(E46/B46)*100</f>
        <v>15.107913669064748</v>
      </c>
      <c r="G46" s="2197">
        <v>120</v>
      </c>
      <c r="H46" s="2179">
        <f t="shared" si="9"/>
        <v>21.582733812949641</v>
      </c>
      <c r="I46" s="2178">
        <v>54</v>
      </c>
      <c r="J46" s="2179">
        <f>(I46/B46)*100</f>
        <v>9.7122302158273381</v>
      </c>
      <c r="K46" s="2178">
        <v>84</v>
      </c>
      <c r="L46" s="2179">
        <f>(K46/B46)*100</f>
        <v>15.107913669064748</v>
      </c>
      <c r="M46" s="2181">
        <v>147</v>
      </c>
      <c r="N46" s="2179">
        <f>(M46/B46)*100</f>
        <v>26.438848920863311</v>
      </c>
      <c r="O46" s="2178">
        <v>10</v>
      </c>
      <c r="P46" s="2179">
        <f>(O46/B46)*100</f>
        <v>1.7985611510791366</v>
      </c>
      <c r="R46" s="2172"/>
    </row>
    <row r="47" spans="1:30" ht="12" customHeight="1">
      <c r="A47" s="2147" t="s">
        <v>1470</v>
      </c>
      <c r="M47" s="2176"/>
      <c r="N47" s="2176"/>
      <c r="O47" s="2202" t="s">
        <v>366</v>
      </c>
      <c r="P47" s="2203"/>
    </row>
    <row r="48" spans="1:30" ht="8.1" customHeight="1">
      <c r="A48" s="2143"/>
      <c r="B48" s="2143"/>
      <c r="C48" s="2143"/>
      <c r="D48" s="2143"/>
      <c r="E48" s="2143"/>
      <c r="F48" s="2143"/>
      <c r="G48" s="2143"/>
      <c r="H48" s="2143"/>
      <c r="I48" s="2143"/>
      <c r="J48" s="2143"/>
      <c r="K48" s="2143"/>
      <c r="L48" s="2143"/>
      <c r="P48" s="2176"/>
    </row>
    <row r="49" spans="1:40" ht="8.1" customHeight="1">
      <c r="A49" s="2143"/>
      <c r="B49" s="2143"/>
      <c r="C49" s="2143"/>
      <c r="D49" s="2143"/>
      <c r="E49" s="2143"/>
      <c r="F49" s="2143"/>
      <c r="G49" s="2143"/>
      <c r="H49" s="2143"/>
      <c r="I49" s="2143"/>
      <c r="J49" s="2143"/>
      <c r="K49" s="2143"/>
      <c r="L49" s="2143"/>
      <c r="M49" s="2203"/>
      <c r="P49" s="2176"/>
    </row>
    <row r="50" spans="1:40" ht="8.1" customHeight="1">
      <c r="A50" s="2143"/>
      <c r="B50" s="2143"/>
      <c r="C50" s="2143"/>
      <c r="D50" s="2143"/>
      <c r="E50" s="2143"/>
      <c r="F50" s="2143"/>
      <c r="G50" s="2143"/>
      <c r="H50" s="2143"/>
      <c r="I50" s="2143"/>
      <c r="J50" s="2143"/>
      <c r="K50" s="2143"/>
      <c r="L50" s="2143"/>
      <c r="M50" s="2203"/>
      <c r="P50" s="2176"/>
    </row>
    <row r="51" spans="1:40" ht="8.1" customHeight="1">
      <c r="A51" s="2143"/>
      <c r="B51" s="2143"/>
      <c r="C51" s="2143"/>
      <c r="D51" s="2143"/>
      <c r="E51" s="2143"/>
      <c r="F51" s="2143"/>
      <c r="G51" s="2143"/>
      <c r="H51" s="2143"/>
      <c r="I51" s="2143"/>
      <c r="J51" s="2143"/>
      <c r="K51" s="2143"/>
      <c r="L51" s="2143"/>
      <c r="M51" s="2203"/>
    </row>
    <row r="52" spans="1:40" ht="8.1" customHeight="1">
      <c r="A52" s="2142"/>
      <c r="B52" s="2142"/>
      <c r="C52" s="2142"/>
      <c r="D52" s="2142"/>
      <c r="E52" s="2142"/>
      <c r="F52" s="2142"/>
      <c r="G52" s="2142"/>
      <c r="H52" s="2142"/>
      <c r="I52" s="2142"/>
      <c r="J52" s="2142"/>
      <c r="K52" s="2142"/>
      <c r="L52" s="2142"/>
      <c r="M52" s="2203"/>
    </row>
    <row r="53" spans="1:40" ht="8.1" customHeight="1">
      <c r="A53" s="2143"/>
      <c r="B53" s="2143"/>
      <c r="C53" s="2143"/>
      <c r="D53" s="2143"/>
      <c r="E53" s="2143"/>
      <c r="F53" s="2143"/>
      <c r="G53" s="2143"/>
      <c r="H53" s="2143"/>
      <c r="I53" s="2143"/>
      <c r="J53" s="2143"/>
      <c r="K53" s="2143"/>
      <c r="L53" s="2143"/>
      <c r="M53" s="2143"/>
      <c r="AF53" s="2176"/>
      <c r="AH53" s="2176"/>
    </row>
    <row r="54" spans="1:40" ht="8.1" customHeight="1">
      <c r="A54" s="2143"/>
      <c r="B54" s="2204" t="s">
        <v>380</v>
      </c>
      <c r="C54" s="2143"/>
      <c r="D54" s="2143"/>
      <c r="E54" s="2143"/>
      <c r="F54" s="2143"/>
      <c r="G54" s="2204" t="s">
        <v>380</v>
      </c>
      <c r="H54" s="2143"/>
      <c r="I54" s="2143"/>
      <c r="J54" s="2143"/>
      <c r="K54" s="2143"/>
      <c r="L54" s="2143"/>
      <c r="M54" s="2143"/>
      <c r="AF54" s="2176"/>
      <c r="AH54" s="2176"/>
    </row>
    <row r="55" spans="1:40" ht="8.1" customHeight="1">
      <c r="A55" s="2143"/>
      <c r="B55" s="2143"/>
      <c r="C55" s="2143"/>
      <c r="D55" s="2143"/>
      <c r="E55" s="2143"/>
      <c r="F55" s="2143"/>
      <c r="G55" s="2143"/>
      <c r="H55" s="2143"/>
      <c r="I55" s="2143"/>
      <c r="J55" s="2143"/>
      <c r="K55" s="2143"/>
      <c r="L55" s="2143"/>
      <c r="M55" s="2143"/>
      <c r="AF55" s="2176"/>
      <c r="AH55" s="2176"/>
    </row>
    <row r="56" spans="1:40" ht="8.1" customHeight="1">
      <c r="A56" s="2143"/>
      <c r="B56" s="2143"/>
      <c r="C56" s="2143"/>
      <c r="D56" s="2143"/>
      <c r="E56" s="2143"/>
      <c r="F56" s="2143"/>
      <c r="G56" s="2143"/>
      <c r="H56" s="2143"/>
      <c r="I56" s="2143"/>
      <c r="J56" s="2143"/>
      <c r="K56" s="2143"/>
      <c r="L56" s="2143"/>
      <c r="M56" s="2143"/>
      <c r="AF56" s="2176"/>
      <c r="AH56" s="2176"/>
    </row>
    <row r="57" spans="1:40" ht="8.1" customHeight="1">
      <c r="A57" s="2142"/>
      <c r="B57" s="2142"/>
      <c r="C57" s="2142"/>
      <c r="D57" s="2142"/>
      <c r="E57" s="2142"/>
      <c r="F57" s="2142"/>
      <c r="G57" s="2142"/>
      <c r="H57" s="2142"/>
      <c r="I57" s="2142"/>
      <c r="J57" s="2142"/>
      <c r="K57" s="2142"/>
      <c r="L57" s="2142"/>
      <c r="M57" s="2143"/>
      <c r="AF57" s="2176"/>
      <c r="AH57" s="2176"/>
    </row>
    <row r="58" spans="1:40" ht="8.1" customHeight="1">
      <c r="A58" s="2143"/>
      <c r="B58" s="2143"/>
      <c r="C58" s="2143"/>
      <c r="D58" s="2143"/>
      <c r="E58" s="2143"/>
      <c r="F58" s="2143"/>
      <c r="G58" s="2143"/>
      <c r="H58" s="2143"/>
      <c r="I58" s="2143"/>
      <c r="J58" s="2143"/>
      <c r="K58" s="2143"/>
      <c r="L58" s="2143"/>
      <c r="M58" s="2143"/>
      <c r="AF58" s="2176"/>
      <c r="AH58" s="2176"/>
    </row>
    <row r="59" spans="1:40" ht="8.1" customHeight="1">
      <c r="A59" s="2143"/>
      <c r="B59" s="2143"/>
      <c r="C59" s="2143"/>
      <c r="D59" s="2143"/>
      <c r="E59" s="2143"/>
      <c r="F59" s="2143"/>
      <c r="G59" s="2143"/>
      <c r="H59" s="2143"/>
      <c r="I59" s="2143"/>
      <c r="J59" s="2143"/>
      <c r="K59" s="2143"/>
      <c r="L59" s="2143"/>
      <c r="M59" s="2143"/>
      <c r="AL59" s="2176"/>
      <c r="AN59" s="2176"/>
    </row>
    <row r="60" spans="1:40" ht="8.1" customHeight="1">
      <c r="A60" s="2143"/>
      <c r="B60" s="2143"/>
      <c r="C60" s="2143"/>
      <c r="D60" s="2143"/>
      <c r="E60" s="2143"/>
      <c r="F60" s="2143"/>
      <c r="G60" s="2143"/>
      <c r="H60" s="2143"/>
      <c r="I60" s="2143"/>
      <c r="J60" s="2143"/>
      <c r="K60" s="2143"/>
      <c r="L60" s="2143"/>
      <c r="M60" s="2143"/>
    </row>
    <row r="61" spans="1:40" ht="8.1" customHeight="1">
      <c r="A61" s="2143"/>
      <c r="B61" s="2143"/>
      <c r="C61" s="2143"/>
      <c r="D61" s="2143"/>
      <c r="E61" s="2143"/>
      <c r="F61" s="2143"/>
      <c r="G61" s="2143"/>
      <c r="H61" s="2143"/>
      <c r="I61" s="2143"/>
      <c r="J61" s="2143"/>
      <c r="K61" s="2143"/>
      <c r="L61" s="2143"/>
      <c r="M61" s="2143"/>
      <c r="AF61" s="2176"/>
      <c r="AH61" s="2176"/>
    </row>
    <row r="62" spans="1:40" ht="8.1" customHeight="1">
      <c r="A62" s="2143"/>
      <c r="B62" s="2143"/>
      <c r="C62" s="2143"/>
      <c r="D62" s="2143"/>
      <c r="E62" s="2143"/>
      <c r="F62" s="2143"/>
      <c r="G62" s="2143"/>
      <c r="H62" s="2143"/>
      <c r="I62" s="2143"/>
      <c r="J62" s="2143"/>
      <c r="K62" s="2143"/>
      <c r="L62" s="2143"/>
      <c r="M62" s="2143"/>
    </row>
    <row r="63" spans="1:40" ht="8.1" customHeight="1">
      <c r="A63" s="2142"/>
      <c r="B63" s="2142"/>
      <c r="C63" s="2142"/>
      <c r="D63" s="2142"/>
      <c r="E63" s="2142"/>
      <c r="F63" s="2142"/>
      <c r="G63" s="2142"/>
      <c r="H63" s="2142"/>
      <c r="I63" s="2142"/>
      <c r="J63" s="2142"/>
      <c r="K63" s="2142"/>
      <c r="L63" s="2142"/>
      <c r="M63" s="2142"/>
    </row>
    <row r="64" spans="1:40" ht="8.1" customHeight="1">
      <c r="A64" s="2143"/>
      <c r="B64" s="2143"/>
      <c r="C64" s="2143"/>
      <c r="D64" s="2143"/>
      <c r="E64" s="2143"/>
      <c r="F64" s="2143"/>
      <c r="G64" s="2143"/>
      <c r="H64" s="2143"/>
      <c r="I64" s="2143"/>
      <c r="J64" s="2143"/>
      <c r="K64" s="2143"/>
      <c r="L64" s="2143"/>
      <c r="M64" s="2143"/>
    </row>
    <row r="65" spans="1:14" ht="8.1" customHeight="1">
      <c r="A65" s="2143"/>
      <c r="B65" s="2143"/>
      <c r="C65" s="2143"/>
      <c r="D65" s="2143"/>
      <c r="E65" s="2143"/>
      <c r="F65" s="2143"/>
      <c r="G65" s="2143"/>
      <c r="H65" s="2143"/>
      <c r="I65" s="2143"/>
      <c r="J65" s="2143"/>
      <c r="K65" s="2143"/>
      <c r="L65" s="2143"/>
      <c r="M65" s="2143"/>
    </row>
    <row r="66" spans="1:14" ht="8.1" customHeight="1">
      <c r="A66" s="2143"/>
      <c r="B66" s="2143"/>
      <c r="C66" s="2143"/>
      <c r="D66" s="2143"/>
      <c r="E66" s="2143"/>
      <c r="F66" s="2143"/>
      <c r="G66" s="2143"/>
      <c r="H66" s="2143"/>
      <c r="I66" s="2143"/>
      <c r="J66" s="2143"/>
      <c r="K66" s="2143"/>
      <c r="L66" s="2143"/>
      <c r="M66" s="2143"/>
    </row>
    <row r="67" spans="1:14" ht="8.1" customHeight="1">
      <c r="A67" s="2143"/>
      <c r="B67" s="2143"/>
      <c r="C67" s="2143"/>
      <c r="D67" s="2143"/>
      <c r="E67" s="2143"/>
      <c r="F67" s="2143"/>
      <c r="G67" s="2143"/>
      <c r="H67" s="2143"/>
      <c r="I67" s="2143"/>
      <c r="J67" s="2143"/>
      <c r="K67" s="2143"/>
      <c r="L67" s="2143"/>
      <c r="M67" s="2143"/>
    </row>
    <row r="68" spans="1:14" ht="8.1" customHeight="1">
      <c r="A68" s="2143"/>
      <c r="B68" s="2143"/>
      <c r="C68" s="2143"/>
      <c r="D68" s="2143"/>
      <c r="E68" s="2143"/>
      <c r="F68" s="2143"/>
      <c r="G68" s="2143"/>
      <c r="H68" s="2143"/>
      <c r="I68" s="2143"/>
      <c r="J68" s="2143"/>
      <c r="K68" s="2143"/>
      <c r="L68" s="2143"/>
      <c r="M68" s="2143"/>
    </row>
    <row r="69" spans="1:14" ht="8.1" customHeight="1">
      <c r="A69" s="2143"/>
      <c r="B69" s="2143"/>
      <c r="C69" s="2143"/>
      <c r="D69" s="2143"/>
      <c r="E69" s="2143"/>
      <c r="F69" s="2143"/>
      <c r="G69" s="2143"/>
      <c r="H69" s="2143"/>
      <c r="I69" s="2143"/>
      <c r="J69" s="2143"/>
      <c r="K69" s="2143"/>
      <c r="L69" s="2143"/>
      <c r="M69" s="2143"/>
    </row>
    <row r="70" spans="1:14" ht="8.1" customHeight="1">
      <c r="A70" s="2143"/>
      <c r="B70" s="2143"/>
      <c r="C70" s="2143"/>
      <c r="D70" s="2143"/>
      <c r="E70" s="2143"/>
      <c r="F70" s="2143"/>
      <c r="G70" s="2143"/>
      <c r="H70" s="2143"/>
      <c r="I70" s="2143"/>
      <c r="J70" s="2143"/>
      <c r="K70" s="2143"/>
      <c r="L70" s="2143"/>
      <c r="M70" s="2143"/>
    </row>
    <row r="71" spans="1:14" ht="8.1" customHeight="1">
      <c r="A71" s="2143"/>
      <c r="B71" s="2143"/>
      <c r="C71" s="2143"/>
      <c r="D71" s="2143"/>
      <c r="E71" s="2143"/>
      <c r="F71" s="2143"/>
      <c r="G71" s="2143"/>
      <c r="H71" s="2143"/>
      <c r="I71" s="2143"/>
      <c r="J71" s="2143"/>
      <c r="K71" s="2143"/>
      <c r="L71" s="2143"/>
      <c r="M71" s="2143"/>
    </row>
    <row r="72" spans="1:14" ht="8.1" customHeight="1">
      <c r="A72" s="2143"/>
      <c r="B72" s="2143"/>
      <c r="C72" s="2143"/>
      <c r="D72" s="2143"/>
      <c r="E72" s="2143"/>
      <c r="F72" s="2143"/>
      <c r="G72" s="2143"/>
      <c r="H72" s="2143"/>
      <c r="I72" s="2143"/>
      <c r="J72" s="2143"/>
      <c r="K72" s="2143"/>
      <c r="L72" s="2143"/>
      <c r="M72" s="2143"/>
    </row>
    <row r="73" spans="1:14" ht="10.5" hidden="1" customHeight="1">
      <c r="A73" s="2143"/>
      <c r="B73" s="2143"/>
      <c r="C73" s="2143"/>
      <c r="D73" s="2143"/>
      <c r="E73" s="2143"/>
      <c r="F73" s="2143"/>
      <c r="G73" s="2143"/>
      <c r="H73" s="2143"/>
      <c r="I73" s="2143"/>
      <c r="J73" s="2143"/>
      <c r="K73" s="2143"/>
      <c r="L73" s="2143"/>
    </row>
    <row r="74" spans="1:14">
      <c r="A74" s="2143"/>
      <c r="B74" s="2143"/>
      <c r="C74" s="2143"/>
      <c r="D74" s="2143"/>
      <c r="E74" s="2143"/>
      <c r="F74" s="2143"/>
      <c r="G74" s="2143"/>
      <c r="H74" s="2143"/>
      <c r="I74" s="2143"/>
      <c r="J74" s="2143"/>
      <c r="K74" s="2143"/>
      <c r="N74" s="2143"/>
    </row>
    <row r="75" spans="1:14">
      <c r="A75" s="2143"/>
      <c r="B75" s="2143"/>
      <c r="C75" s="2143"/>
      <c r="D75" s="2143"/>
      <c r="E75" s="2143"/>
      <c r="F75" s="2143"/>
      <c r="G75" s="2143"/>
      <c r="H75" s="2143"/>
      <c r="I75" s="2143"/>
      <c r="J75" s="2143"/>
      <c r="K75" s="2143"/>
      <c r="L75" s="2143"/>
    </row>
    <row r="76" spans="1:14" ht="8.1" customHeight="1">
      <c r="A76" s="2143"/>
      <c r="B76" s="2143"/>
      <c r="C76" s="2143"/>
      <c r="D76" s="2143"/>
      <c r="E76" s="2143"/>
      <c r="F76" s="2143"/>
      <c r="G76" s="2143"/>
      <c r="H76" s="2143"/>
      <c r="I76" s="2143"/>
      <c r="J76" s="2143"/>
      <c r="K76" s="2143"/>
      <c r="L76" s="2143"/>
    </row>
    <row r="77" spans="1:14" ht="10.5" hidden="1" customHeight="1"/>
    <row r="89" spans="26:26">
      <c r="Z89" s="2147" t="s">
        <v>380</v>
      </c>
    </row>
    <row r="133" spans="65:65">
      <c r="BM133" s="2147" t="s">
        <v>380</v>
      </c>
    </row>
  </sheetData>
  <sheetProtection password="CA55" sheet="1" objects="1" scenarios="1"/>
  <phoneticPr fontId="9" type="noConversion"/>
  <printOptions horizontalCentered="1"/>
  <pageMargins left="0.43307086614173229" right="0.43307086614173229" top="0.55118110236220474" bottom="0.43307086614173229" header="0" footer="0"/>
  <pageSetup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BN180"/>
  <sheetViews>
    <sheetView showGridLines="0" workbookViewId="0">
      <selection sqref="A1:IV65536"/>
    </sheetView>
  </sheetViews>
  <sheetFormatPr baseColWidth="10" defaultColWidth="11.796875" defaultRowHeight="10.5"/>
  <cols>
    <col min="1" max="1" width="2.19921875" style="2206" customWidth="1"/>
    <col min="2" max="2" width="31.59765625" style="2206" customWidth="1"/>
    <col min="3" max="3" width="11.796875" style="2206" customWidth="1"/>
    <col min="4" max="4" width="7.59765625" style="2206" customWidth="1"/>
    <col min="5" max="5" width="7.19921875" style="2206" customWidth="1"/>
    <col min="6" max="6" width="7.59765625" style="2206" customWidth="1"/>
    <col min="7" max="7" width="7" style="2206" customWidth="1"/>
    <col min="8" max="8" width="8.3984375" style="2206" customWidth="1"/>
    <col min="9" max="9" width="6.796875" style="2206" customWidth="1"/>
    <col min="10" max="10" width="8.19921875" style="2206" customWidth="1"/>
    <col min="11" max="11" width="6.19921875" style="2206" customWidth="1"/>
    <col min="12" max="12" width="8.3984375" style="2206" customWidth="1"/>
    <col min="13" max="13" width="7" style="2206" customWidth="1"/>
    <col min="14" max="14" width="8.19921875" style="2206" customWidth="1"/>
    <col min="15" max="15" width="6" style="2206" customWidth="1"/>
    <col min="16" max="16" width="7.19921875" style="2206" customWidth="1"/>
    <col min="17" max="17" width="6" style="2206" customWidth="1"/>
    <col min="18" max="18" width="11.796875" style="2206"/>
    <col min="19" max="20" width="13" style="2206" customWidth="1"/>
    <col min="21" max="25" width="11.796875" style="2206"/>
    <col min="26" max="26" width="3.3984375" style="2206" customWidth="1"/>
    <col min="27" max="27" width="44.19921875" style="2206" customWidth="1"/>
    <col min="28" max="16384" width="11.796875" style="2206"/>
  </cols>
  <sheetData>
    <row r="1" spans="1:53" ht="11.1" customHeight="1">
      <c r="A1" s="2205" t="s">
        <v>298</v>
      </c>
      <c r="C1" s="2207"/>
      <c r="D1" s="2207"/>
      <c r="E1" s="2207"/>
      <c r="F1" s="2207"/>
      <c r="G1" s="2207"/>
      <c r="H1" s="2207"/>
      <c r="I1" s="2207"/>
      <c r="J1" s="2207"/>
      <c r="K1" s="2207"/>
      <c r="L1" s="2208"/>
      <c r="M1" s="2208"/>
    </row>
    <row r="2" spans="1:53" ht="10.5" hidden="1" customHeight="1">
      <c r="A2" s="2209"/>
      <c r="C2" s="2207"/>
      <c r="D2" s="2207"/>
      <c r="E2" s="2207"/>
      <c r="F2" s="2207"/>
      <c r="G2" s="2207"/>
      <c r="H2" s="2207"/>
      <c r="I2" s="2207"/>
      <c r="J2" s="2207"/>
      <c r="K2" s="2207"/>
      <c r="L2" s="2208"/>
      <c r="M2" s="2208"/>
    </row>
    <row r="3" spans="1:53" ht="11.1" customHeight="1">
      <c r="A3" s="2205" t="s">
        <v>1032</v>
      </c>
      <c r="C3" s="2207"/>
      <c r="D3" s="2207"/>
      <c r="E3" s="2207"/>
      <c r="F3" s="2207"/>
      <c r="G3" s="2207"/>
      <c r="H3" s="2207"/>
      <c r="I3" s="2207"/>
      <c r="J3" s="2207"/>
      <c r="K3" s="2207"/>
      <c r="L3" s="2208"/>
      <c r="M3" s="2208"/>
    </row>
    <row r="4" spans="1:53" ht="9.9499999999999993" customHeight="1">
      <c r="A4" s="2205" t="s">
        <v>1033</v>
      </c>
      <c r="C4" s="2207"/>
      <c r="D4" s="2207"/>
      <c r="E4" s="2207"/>
      <c r="F4" s="2207"/>
      <c r="G4" s="2207"/>
      <c r="H4" s="2207"/>
      <c r="I4" s="2207"/>
      <c r="J4" s="2207"/>
      <c r="K4" s="2207"/>
      <c r="L4" s="2208"/>
      <c r="M4" s="2208"/>
    </row>
    <row r="5" spans="1:53" ht="9" customHeight="1">
      <c r="A5" s="2205" t="s">
        <v>36</v>
      </c>
      <c r="C5" s="2207"/>
      <c r="D5" s="2207"/>
      <c r="E5" s="2207"/>
      <c r="F5" s="2207"/>
      <c r="G5" s="2207"/>
      <c r="H5" s="2207"/>
      <c r="I5" s="2207"/>
      <c r="J5" s="2207"/>
      <c r="K5" s="2207"/>
      <c r="L5" s="2208"/>
      <c r="M5" s="2208"/>
    </row>
    <row r="6" spans="1:53">
      <c r="A6" s="2205" t="s">
        <v>1034</v>
      </c>
      <c r="C6" s="2208"/>
      <c r="D6" s="2208"/>
      <c r="E6" s="2208"/>
      <c r="F6" s="2208"/>
      <c r="G6" s="2208"/>
      <c r="H6" s="2208"/>
      <c r="I6" s="2208"/>
      <c r="J6" s="2208"/>
      <c r="K6" s="2208"/>
      <c r="L6" s="2208"/>
      <c r="M6" s="2208"/>
    </row>
    <row r="7" spans="1:53" ht="20.100000000000001" customHeight="1">
      <c r="B7" s="2208"/>
      <c r="C7" s="2208"/>
      <c r="D7" s="2208"/>
      <c r="E7" s="2208"/>
      <c r="F7" s="2208"/>
      <c r="G7" s="2208"/>
      <c r="H7" s="2210" t="s">
        <v>380</v>
      </c>
      <c r="I7" s="2208"/>
      <c r="J7" s="2208"/>
      <c r="K7" s="2208"/>
      <c r="L7" s="2208"/>
      <c r="M7" s="2208"/>
      <c r="BA7" s="2211" t="s">
        <v>380</v>
      </c>
    </row>
    <row r="8" spans="1:53" ht="10.5" hidden="1" customHeight="1">
      <c r="A8" s="2212"/>
      <c r="B8" s="2213"/>
      <c r="C8" s="2214"/>
      <c r="D8" s="2214"/>
      <c r="E8" s="2213"/>
      <c r="F8" s="2215"/>
      <c r="G8" s="2214"/>
      <c r="H8" s="2214"/>
      <c r="I8" s="2214"/>
      <c r="J8" s="2214"/>
      <c r="K8" s="2214"/>
      <c r="L8" s="2214"/>
      <c r="M8" s="2214"/>
      <c r="N8" s="2216"/>
    </row>
    <row r="9" spans="1:53" ht="10.5" hidden="1" customHeight="1">
      <c r="A9" s="2217"/>
      <c r="B9" s="2218"/>
      <c r="C9" s="2213"/>
      <c r="D9" s="2219"/>
      <c r="E9" s="2219"/>
      <c r="F9" s="2214"/>
      <c r="G9" s="2214"/>
      <c r="H9" s="2214"/>
      <c r="I9" s="2214"/>
      <c r="J9" s="2214"/>
      <c r="K9" s="2214"/>
      <c r="L9" s="2220"/>
      <c r="M9" s="2220"/>
      <c r="N9" s="2214"/>
      <c r="O9" s="2214"/>
      <c r="P9" s="2215"/>
      <c r="Q9" s="2215"/>
    </row>
    <row r="10" spans="1:53" ht="12.95" customHeight="1">
      <c r="A10" s="2221"/>
      <c r="B10" s="2222"/>
      <c r="C10" s="2223"/>
      <c r="D10" s="2224" t="s">
        <v>1019</v>
      </c>
      <c r="E10" s="2225"/>
      <c r="F10" s="2226"/>
      <c r="G10" s="2226"/>
      <c r="H10" s="2226"/>
      <c r="I10" s="2226"/>
      <c r="J10" s="2226"/>
      <c r="K10" s="2226"/>
      <c r="L10" s="2226"/>
      <c r="M10" s="2226"/>
      <c r="N10" s="2225"/>
      <c r="O10" s="2225"/>
      <c r="P10" s="2227"/>
      <c r="Q10" s="2228"/>
    </row>
    <row r="11" spans="1:53" ht="12.95" customHeight="1">
      <c r="A11" s="2229"/>
      <c r="B11" s="2230" t="s">
        <v>381</v>
      </c>
      <c r="C11" s="2231" t="s">
        <v>492</v>
      </c>
      <c r="D11" s="2232" t="s">
        <v>1020</v>
      </c>
      <c r="E11" s="2233" t="s">
        <v>695</v>
      </c>
      <c r="F11" s="2232" t="s">
        <v>1021</v>
      </c>
      <c r="G11" s="2233" t="s">
        <v>695</v>
      </c>
      <c r="H11" s="2234" t="s">
        <v>1022</v>
      </c>
      <c r="I11" s="2233" t="s">
        <v>695</v>
      </c>
      <c r="J11" s="2232" t="s">
        <v>1023</v>
      </c>
      <c r="K11" s="2233" t="s">
        <v>695</v>
      </c>
      <c r="L11" s="2232" t="s">
        <v>1023</v>
      </c>
      <c r="M11" s="2233" t="s">
        <v>695</v>
      </c>
      <c r="N11" s="2232" t="s">
        <v>1024</v>
      </c>
      <c r="O11" s="2233" t="s">
        <v>695</v>
      </c>
      <c r="P11" s="2232" t="s">
        <v>1305</v>
      </c>
      <c r="Q11" s="2235" t="s">
        <v>695</v>
      </c>
      <c r="R11" s="2208"/>
      <c r="S11" s="2208"/>
      <c r="T11" s="2208"/>
      <c r="X11" s="2211" t="s">
        <v>380</v>
      </c>
    </row>
    <row r="12" spans="1:53" ht="12.95" customHeight="1">
      <c r="A12" s="2236"/>
      <c r="B12" s="2237"/>
      <c r="C12" s="2238" t="s">
        <v>498</v>
      </c>
      <c r="D12" s="2239" t="s">
        <v>1025</v>
      </c>
      <c r="E12" s="2240"/>
      <c r="F12" s="2239" t="s">
        <v>1026</v>
      </c>
      <c r="G12" s="2240"/>
      <c r="H12" s="2241" t="s">
        <v>1027</v>
      </c>
      <c r="I12" s="2240"/>
      <c r="J12" s="2239" t="s">
        <v>1028</v>
      </c>
      <c r="K12" s="2240"/>
      <c r="L12" s="2239" t="s">
        <v>1524</v>
      </c>
      <c r="M12" s="2240"/>
      <c r="N12" s="2239" t="s">
        <v>1029</v>
      </c>
      <c r="O12" s="2240"/>
      <c r="P12" s="2242"/>
      <c r="Q12" s="2243"/>
      <c r="R12" s="2208"/>
      <c r="S12" s="2208"/>
      <c r="T12" s="2208"/>
    </row>
    <row r="13" spans="1:53" ht="10.5" hidden="1" customHeight="1">
      <c r="A13" s="2244"/>
      <c r="B13" s="2245"/>
      <c r="C13" s="2245"/>
      <c r="D13" s="2245"/>
      <c r="E13" s="2245"/>
      <c r="F13" s="2245"/>
      <c r="G13" s="2245"/>
      <c r="H13" s="2246"/>
      <c r="I13" s="2247"/>
      <c r="J13" s="2247"/>
      <c r="K13" s="2247"/>
      <c r="L13" s="2247"/>
      <c r="M13" s="2247"/>
      <c r="N13" s="2247"/>
      <c r="O13" s="2247"/>
      <c r="P13" s="2247"/>
      <c r="Q13" s="2247"/>
    </row>
    <row r="14" spans="1:53" ht="15" customHeight="1">
      <c r="A14" s="2244"/>
      <c r="B14" s="2248" t="s">
        <v>470</v>
      </c>
      <c r="C14" s="2249">
        <f>SUM(C17:C33)</f>
        <v>12377</v>
      </c>
      <c r="D14" s="2249">
        <f>SUM(D17:D33)</f>
        <v>4657</v>
      </c>
      <c r="E14" s="2250">
        <f>(D14/C14)*100</f>
        <v>37.626242223479032</v>
      </c>
      <c r="F14" s="2249">
        <f>SUM(F17:F33)</f>
        <v>2862</v>
      </c>
      <c r="G14" s="2250">
        <f>(F14/C14)*100</f>
        <v>23.123535590207645</v>
      </c>
      <c r="H14" s="2251">
        <f>SUM(H17:H33)</f>
        <v>1727</v>
      </c>
      <c r="I14" s="2250">
        <f>(H14/C14)*100</f>
        <v>13.953300476690636</v>
      </c>
      <c r="J14" s="2249">
        <f>SUM(J17:J33)</f>
        <v>661</v>
      </c>
      <c r="K14" s="2250">
        <f>(J14/C14)*100</f>
        <v>5.3405510220570411</v>
      </c>
      <c r="L14" s="2249">
        <f>SUM(L17:L33)</f>
        <v>749</v>
      </c>
      <c r="M14" s="2250">
        <f>(L14/C14)*100</f>
        <v>6.0515472246909594</v>
      </c>
      <c r="N14" s="2249">
        <f>SUM(N17:N33)</f>
        <v>905</v>
      </c>
      <c r="O14" s="2250">
        <f>(N14/C14)*100</f>
        <v>7.3119495839056317</v>
      </c>
      <c r="P14" s="2249">
        <f>SUM(P17:P33)</f>
        <v>816</v>
      </c>
      <c r="Q14" s="2250">
        <f>(P14/C14)*100</f>
        <v>6.5928738789690549</v>
      </c>
      <c r="S14" s="2252"/>
    </row>
    <row r="15" spans="1:53" ht="10.5" hidden="1" customHeight="1">
      <c r="A15" s="2244"/>
      <c r="B15" s="2245"/>
      <c r="C15" s="2245"/>
      <c r="D15" s="2245"/>
      <c r="E15" s="2250"/>
      <c r="F15" s="2245"/>
      <c r="G15" s="2250"/>
      <c r="H15" s="2253"/>
      <c r="I15" s="2254"/>
      <c r="J15" s="2247"/>
      <c r="K15" s="2250"/>
      <c r="L15" s="2245"/>
      <c r="M15" s="2250"/>
      <c r="N15" s="2254"/>
      <c r="O15" s="2254"/>
      <c r="P15" s="2247"/>
      <c r="Q15" s="2254"/>
      <c r="S15" s="2252"/>
      <c r="V15" s="2252"/>
      <c r="AC15" s="2255"/>
      <c r="AE15" s="2255"/>
    </row>
    <row r="16" spans="1:53" ht="10.5" hidden="1" customHeight="1">
      <c r="A16" s="2244"/>
      <c r="B16" s="2256"/>
      <c r="C16" s="2256"/>
      <c r="D16" s="2256"/>
      <c r="E16" s="2257"/>
      <c r="F16" s="2256"/>
      <c r="G16" s="2257"/>
      <c r="H16" s="2258"/>
      <c r="I16" s="2257"/>
      <c r="J16" s="2256"/>
      <c r="K16" s="2257"/>
      <c r="L16" s="2256"/>
      <c r="M16" s="2257"/>
      <c r="N16" s="2259"/>
      <c r="O16" s="2257"/>
      <c r="P16" s="2256"/>
      <c r="Q16" s="2257"/>
      <c r="S16" s="2252"/>
      <c r="T16" s="2260"/>
      <c r="V16" s="2252"/>
      <c r="AC16" s="2255"/>
      <c r="AE16" s="2255"/>
    </row>
    <row r="17" spans="1:51" ht="15" customHeight="1">
      <c r="A17" s="2244"/>
      <c r="B17" s="2261" t="s">
        <v>970</v>
      </c>
      <c r="C17" s="2262">
        <f t="shared" ref="C17:C33" si="0">SUM(D17+F17+H17+J17+L17+N17+P17)</f>
        <v>3350</v>
      </c>
      <c r="D17" s="2262">
        <v>740</v>
      </c>
      <c r="E17" s="2257">
        <f t="shared" ref="E17:E33" si="1">(D17/C17)*100</f>
        <v>22.089552238805972</v>
      </c>
      <c r="F17" s="2262">
        <v>906</v>
      </c>
      <c r="G17" s="2257">
        <f t="shared" ref="G17:G30" si="2">(F17/C17)*100</f>
        <v>27.044776119402986</v>
      </c>
      <c r="H17" s="2263">
        <v>837</v>
      </c>
      <c r="I17" s="2257">
        <f t="shared" ref="I17:I30" si="3">(H17/C17)*100</f>
        <v>24.985074626865671</v>
      </c>
      <c r="J17" s="2262">
        <v>312</v>
      </c>
      <c r="K17" s="2257">
        <f t="shared" ref="K17:K26" si="4">(J17/C17)*100</f>
        <v>9.3134328358208958</v>
      </c>
      <c r="L17" s="2262">
        <v>369</v>
      </c>
      <c r="M17" s="2257">
        <f t="shared" ref="M17:M26" si="5">(L17/C17)*100</f>
        <v>11.014925373134329</v>
      </c>
      <c r="N17" s="2259">
        <v>162</v>
      </c>
      <c r="O17" s="2257">
        <f t="shared" ref="O17:O26" si="6">(N17/C17)*100</f>
        <v>4.8358208955223878</v>
      </c>
      <c r="P17" s="2262">
        <v>24</v>
      </c>
      <c r="Q17" s="2257">
        <f>(P17/C17)*100</f>
        <v>0.71641791044776115</v>
      </c>
      <c r="S17" s="2252"/>
      <c r="AC17" s="2255"/>
      <c r="AE17" s="2255"/>
    </row>
    <row r="18" spans="1:51" ht="15" customHeight="1">
      <c r="A18" s="2244"/>
      <c r="B18" s="2261" t="s">
        <v>971</v>
      </c>
      <c r="C18" s="2262">
        <f t="shared" si="0"/>
        <v>789</v>
      </c>
      <c r="D18" s="2262">
        <v>271</v>
      </c>
      <c r="E18" s="2257">
        <f t="shared" si="1"/>
        <v>34.347275031685676</v>
      </c>
      <c r="F18" s="2262">
        <v>169</v>
      </c>
      <c r="G18" s="2257">
        <f t="shared" si="2"/>
        <v>21.419518377693283</v>
      </c>
      <c r="H18" s="2263">
        <v>60</v>
      </c>
      <c r="I18" s="2257">
        <f t="shared" si="3"/>
        <v>7.6045627376425857</v>
      </c>
      <c r="J18" s="2262">
        <v>34</v>
      </c>
      <c r="K18" s="2257">
        <f t="shared" si="4"/>
        <v>4.3092522179974653</v>
      </c>
      <c r="L18" s="2262">
        <v>38</v>
      </c>
      <c r="M18" s="2257">
        <f t="shared" si="5"/>
        <v>4.8162230671736372</v>
      </c>
      <c r="N18" s="2262">
        <v>119</v>
      </c>
      <c r="O18" s="2257">
        <f t="shared" si="6"/>
        <v>15.082382762991129</v>
      </c>
      <c r="P18" s="2262">
        <v>98</v>
      </c>
      <c r="Q18" s="2257">
        <f>(P18/C18)*100</f>
        <v>12.420785804816223</v>
      </c>
      <c r="S18" s="2252"/>
      <c r="T18" s="2260"/>
      <c r="V18" s="2252"/>
    </row>
    <row r="19" spans="1:51" ht="15" customHeight="1">
      <c r="A19" s="2244"/>
      <c r="B19" s="2261" t="s">
        <v>972</v>
      </c>
      <c r="C19" s="2262">
        <f t="shared" si="0"/>
        <v>971</v>
      </c>
      <c r="D19" s="2262">
        <v>556</v>
      </c>
      <c r="E19" s="2257">
        <f t="shared" si="1"/>
        <v>57.260556127703396</v>
      </c>
      <c r="F19" s="2262">
        <v>174</v>
      </c>
      <c r="G19" s="2257">
        <f t="shared" si="2"/>
        <v>17.919670442842431</v>
      </c>
      <c r="H19" s="2263">
        <v>56</v>
      </c>
      <c r="I19" s="2257">
        <f t="shared" si="3"/>
        <v>5.7672502574665296</v>
      </c>
      <c r="J19" s="2262">
        <v>10</v>
      </c>
      <c r="K19" s="2257">
        <f t="shared" si="4"/>
        <v>1.0298661174047374</v>
      </c>
      <c r="L19" s="2262">
        <v>93</v>
      </c>
      <c r="M19" s="2257">
        <f t="shared" si="5"/>
        <v>9.5777548918640569</v>
      </c>
      <c r="N19" s="2259">
        <v>75</v>
      </c>
      <c r="O19" s="2257">
        <f t="shared" si="6"/>
        <v>7.7239958805355311</v>
      </c>
      <c r="P19" s="2262">
        <v>7</v>
      </c>
      <c r="Q19" s="2257"/>
      <c r="S19" s="2252"/>
    </row>
    <row r="20" spans="1:51" ht="15" customHeight="1">
      <c r="A20" s="2244"/>
      <c r="B20" s="2261" t="s">
        <v>973</v>
      </c>
      <c r="C20" s="2262">
        <f t="shared" si="0"/>
        <v>841</v>
      </c>
      <c r="D20" s="2262">
        <v>180</v>
      </c>
      <c r="E20" s="2257">
        <f t="shared" si="1"/>
        <v>21.403091557669441</v>
      </c>
      <c r="F20" s="2262">
        <v>139</v>
      </c>
      <c r="G20" s="2257">
        <f t="shared" si="2"/>
        <v>16.527942925089178</v>
      </c>
      <c r="H20" s="2263">
        <v>23</v>
      </c>
      <c r="I20" s="2257">
        <f t="shared" si="3"/>
        <v>2.7348394768133173</v>
      </c>
      <c r="J20" s="2262">
        <v>38</v>
      </c>
      <c r="K20" s="2257">
        <f t="shared" si="4"/>
        <v>4.5184304399524375</v>
      </c>
      <c r="L20" s="2262">
        <v>19</v>
      </c>
      <c r="M20" s="2257">
        <f t="shared" si="5"/>
        <v>2.2592152199762188</v>
      </c>
      <c r="N20" s="2259">
        <v>32</v>
      </c>
      <c r="O20" s="2257">
        <f t="shared" si="6"/>
        <v>3.8049940546967891</v>
      </c>
      <c r="P20" s="2262">
        <v>410</v>
      </c>
      <c r="Q20" s="2257">
        <f>(P20/C20)*100</f>
        <v>48.751486325802617</v>
      </c>
      <c r="S20" s="2252"/>
      <c r="AC20" s="2255"/>
      <c r="AE20" s="2255"/>
    </row>
    <row r="21" spans="1:51" ht="15" customHeight="1">
      <c r="A21" s="2244"/>
      <c r="B21" s="2261" t="s">
        <v>974</v>
      </c>
      <c r="C21" s="2262">
        <f t="shared" si="0"/>
        <v>1163</v>
      </c>
      <c r="D21" s="2262">
        <v>549</v>
      </c>
      <c r="E21" s="2257">
        <f t="shared" si="1"/>
        <v>47.205503009458297</v>
      </c>
      <c r="F21" s="2262">
        <v>306</v>
      </c>
      <c r="G21" s="2257">
        <f t="shared" si="2"/>
        <v>26.311263972484955</v>
      </c>
      <c r="H21" s="2263">
        <v>97</v>
      </c>
      <c r="I21" s="2257">
        <f t="shared" si="3"/>
        <v>8.3404987102321577</v>
      </c>
      <c r="J21" s="2262">
        <v>85</v>
      </c>
      <c r="K21" s="2257">
        <f t="shared" si="4"/>
        <v>7.3086844368013759</v>
      </c>
      <c r="L21" s="2262">
        <v>46</v>
      </c>
      <c r="M21" s="2257">
        <f t="shared" si="5"/>
        <v>3.9552880481513326</v>
      </c>
      <c r="N21" s="2259">
        <v>61</v>
      </c>
      <c r="O21" s="2257">
        <f t="shared" si="6"/>
        <v>5.2450558899398105</v>
      </c>
      <c r="P21" s="2262">
        <v>19</v>
      </c>
      <c r="Q21" s="2257">
        <f>(P21/C21)*100</f>
        <v>1.633705932932072</v>
      </c>
      <c r="R21" s="2209"/>
      <c r="S21" s="2264"/>
      <c r="T21" s="2209"/>
      <c r="U21" s="2209"/>
      <c r="AC21" s="2255"/>
      <c r="AE21" s="2255"/>
    </row>
    <row r="22" spans="1:51" ht="15" customHeight="1">
      <c r="A22" s="2244"/>
      <c r="B22" s="2261" t="s">
        <v>975</v>
      </c>
      <c r="C22" s="2262">
        <f t="shared" si="0"/>
        <v>350</v>
      </c>
      <c r="D22" s="2262">
        <v>148</v>
      </c>
      <c r="E22" s="2257">
        <f t="shared" si="1"/>
        <v>42.285714285714285</v>
      </c>
      <c r="F22" s="2262">
        <v>51</v>
      </c>
      <c r="G22" s="2257">
        <f t="shared" si="2"/>
        <v>14.571428571428571</v>
      </c>
      <c r="H22" s="2258">
        <v>27</v>
      </c>
      <c r="I22" s="2257">
        <f t="shared" si="3"/>
        <v>7.7142857142857135</v>
      </c>
      <c r="J22" s="2262">
        <v>22</v>
      </c>
      <c r="K22" s="2257">
        <f t="shared" si="4"/>
        <v>6.2857142857142865</v>
      </c>
      <c r="L22" s="2262">
        <v>50</v>
      </c>
      <c r="M22" s="2257">
        <f t="shared" si="5"/>
        <v>14.285714285714285</v>
      </c>
      <c r="N22" s="2259">
        <v>36</v>
      </c>
      <c r="O22" s="2257">
        <f t="shared" si="6"/>
        <v>10.285714285714285</v>
      </c>
      <c r="P22" s="2262">
        <v>16</v>
      </c>
      <c r="Q22" s="2257">
        <f>(P22/C22)*100</f>
        <v>4.5714285714285712</v>
      </c>
      <c r="R22" s="2208"/>
      <c r="S22" s="2265"/>
      <c r="T22" s="2266"/>
      <c r="U22" s="2208"/>
      <c r="V22" s="2252"/>
    </row>
    <row r="23" spans="1:51" ht="15" customHeight="1">
      <c r="A23" s="2244"/>
      <c r="B23" s="2261" t="s">
        <v>976</v>
      </c>
      <c r="C23" s="2262">
        <f t="shared" si="0"/>
        <v>502</v>
      </c>
      <c r="D23" s="2262">
        <v>227</v>
      </c>
      <c r="E23" s="2257">
        <f t="shared" si="1"/>
        <v>45.219123505976093</v>
      </c>
      <c r="F23" s="2262">
        <v>122</v>
      </c>
      <c r="G23" s="2257">
        <f t="shared" si="2"/>
        <v>24.302788844621514</v>
      </c>
      <c r="H23" s="2263">
        <v>56</v>
      </c>
      <c r="I23" s="2257">
        <f t="shared" si="3"/>
        <v>11.155378486055776</v>
      </c>
      <c r="J23" s="2262">
        <v>9</v>
      </c>
      <c r="K23" s="2257">
        <f t="shared" si="4"/>
        <v>1.7928286852589643</v>
      </c>
      <c r="L23" s="2262">
        <v>13</v>
      </c>
      <c r="M23" s="2257">
        <f t="shared" si="5"/>
        <v>2.5896414342629481</v>
      </c>
      <c r="N23" s="2259">
        <v>75</v>
      </c>
      <c r="O23" s="2257">
        <f t="shared" si="6"/>
        <v>14.940239043824702</v>
      </c>
      <c r="P23" s="2256"/>
      <c r="Q23" s="2257"/>
      <c r="R23" s="2208"/>
      <c r="S23" s="2265"/>
      <c r="T23" s="2266"/>
      <c r="U23" s="2208"/>
      <c r="V23" s="2252"/>
      <c r="AC23" s="2255"/>
      <c r="AE23" s="2255"/>
    </row>
    <row r="24" spans="1:51" ht="15" customHeight="1">
      <c r="A24" s="2244"/>
      <c r="B24" s="2261" t="s">
        <v>977</v>
      </c>
      <c r="C24" s="2262">
        <f t="shared" si="0"/>
        <v>316</v>
      </c>
      <c r="D24" s="2262">
        <v>193</v>
      </c>
      <c r="E24" s="2257">
        <f t="shared" si="1"/>
        <v>61.075949367088612</v>
      </c>
      <c r="F24" s="2262">
        <v>51</v>
      </c>
      <c r="G24" s="2257">
        <f t="shared" si="2"/>
        <v>16.139240506329113</v>
      </c>
      <c r="H24" s="2263">
        <v>17</v>
      </c>
      <c r="I24" s="2257">
        <f t="shared" si="3"/>
        <v>5.3797468354430382</v>
      </c>
      <c r="J24" s="2256"/>
      <c r="K24" s="2257">
        <f t="shared" si="4"/>
        <v>0</v>
      </c>
      <c r="L24" s="2262">
        <v>31</v>
      </c>
      <c r="M24" s="2257">
        <f t="shared" si="5"/>
        <v>9.81012658227848</v>
      </c>
      <c r="N24" s="2259">
        <v>21</v>
      </c>
      <c r="O24" s="2257">
        <f t="shared" si="6"/>
        <v>6.6455696202531636</v>
      </c>
      <c r="P24" s="2262">
        <v>3</v>
      </c>
      <c r="Q24" s="2257">
        <f>(P24/C24)*100</f>
        <v>0.949367088607595</v>
      </c>
      <c r="R24" s="2208"/>
      <c r="S24" s="2265"/>
      <c r="T24" s="2208"/>
      <c r="U24" s="2208"/>
      <c r="AC24" s="2255"/>
      <c r="AE24" s="2255"/>
    </row>
    <row r="25" spans="1:51" ht="15" customHeight="1">
      <c r="A25" s="2244"/>
      <c r="B25" s="2261" t="s">
        <v>978</v>
      </c>
      <c r="C25" s="2262">
        <f t="shared" si="0"/>
        <v>320</v>
      </c>
      <c r="D25" s="2262">
        <v>181</v>
      </c>
      <c r="E25" s="2257">
        <f t="shared" si="1"/>
        <v>56.562500000000007</v>
      </c>
      <c r="F25" s="2262">
        <v>76</v>
      </c>
      <c r="G25" s="2257">
        <f t="shared" si="2"/>
        <v>23.75</v>
      </c>
      <c r="H25" s="2263">
        <v>42</v>
      </c>
      <c r="I25" s="2257">
        <f t="shared" si="3"/>
        <v>13.125</v>
      </c>
      <c r="J25" s="2256"/>
      <c r="K25" s="2257">
        <f t="shared" si="4"/>
        <v>0</v>
      </c>
      <c r="L25" s="2262">
        <v>14</v>
      </c>
      <c r="M25" s="2257">
        <f t="shared" si="5"/>
        <v>4.375</v>
      </c>
      <c r="N25" s="2259">
        <v>7</v>
      </c>
      <c r="O25" s="2257">
        <f t="shared" si="6"/>
        <v>2.1875</v>
      </c>
      <c r="P25" s="2256"/>
      <c r="Q25" s="2257"/>
      <c r="R25" s="2208"/>
      <c r="S25" s="2265"/>
      <c r="T25" s="2208"/>
      <c r="U25" s="2208"/>
      <c r="AC25" s="2255"/>
      <c r="AE25" s="2255"/>
    </row>
    <row r="26" spans="1:51" ht="15" customHeight="1">
      <c r="A26" s="2244"/>
      <c r="B26" s="2261" t="s">
        <v>979</v>
      </c>
      <c r="C26" s="2262">
        <f t="shared" si="0"/>
        <v>293</v>
      </c>
      <c r="D26" s="2262">
        <v>90</v>
      </c>
      <c r="E26" s="2257">
        <f t="shared" si="1"/>
        <v>30.716723549488055</v>
      </c>
      <c r="F26" s="2262">
        <v>110</v>
      </c>
      <c r="G26" s="2257">
        <f t="shared" si="2"/>
        <v>37.542662116040951</v>
      </c>
      <c r="H26" s="2263">
        <v>43</v>
      </c>
      <c r="I26" s="2257">
        <f t="shared" si="3"/>
        <v>14.675767918088736</v>
      </c>
      <c r="J26" s="2262">
        <v>11</v>
      </c>
      <c r="K26" s="2257">
        <f t="shared" si="4"/>
        <v>3.7542662116040959</v>
      </c>
      <c r="L26" s="2262">
        <v>5</v>
      </c>
      <c r="M26" s="2257">
        <f t="shared" si="5"/>
        <v>1.7064846416382253</v>
      </c>
      <c r="N26" s="2259">
        <v>23</v>
      </c>
      <c r="O26" s="2257">
        <f t="shared" si="6"/>
        <v>7.8498293515358366</v>
      </c>
      <c r="P26" s="2262">
        <v>11</v>
      </c>
      <c r="Q26" s="2257"/>
      <c r="R26" s="2208"/>
      <c r="S26" s="2265"/>
      <c r="T26" s="2208"/>
      <c r="U26" s="2208"/>
      <c r="V26" s="2252"/>
      <c r="AC26" s="2255"/>
      <c r="AE26" s="2255"/>
    </row>
    <row r="27" spans="1:51" ht="15" customHeight="1">
      <c r="A27" s="2244"/>
      <c r="B27" s="2261" t="s">
        <v>980</v>
      </c>
      <c r="C27" s="2262">
        <f t="shared" si="0"/>
        <v>454</v>
      </c>
      <c r="D27" s="2262">
        <v>174</v>
      </c>
      <c r="E27" s="2257">
        <f t="shared" si="1"/>
        <v>38.325991189427313</v>
      </c>
      <c r="F27" s="2262">
        <v>129</v>
      </c>
      <c r="G27" s="2257">
        <f t="shared" si="2"/>
        <v>28.41409691629956</v>
      </c>
      <c r="H27" s="2263">
        <v>46</v>
      </c>
      <c r="I27" s="2257">
        <f t="shared" si="3"/>
        <v>10.13215859030837</v>
      </c>
      <c r="J27" s="2256"/>
      <c r="K27" s="2257"/>
      <c r="L27" s="2262">
        <v>20</v>
      </c>
      <c r="M27" s="2257"/>
      <c r="N27" s="2259">
        <v>78</v>
      </c>
      <c r="O27" s="2257"/>
      <c r="P27" s="2262">
        <v>7</v>
      </c>
      <c r="Q27" s="2257">
        <f>(P27/C27)*100</f>
        <v>1.5418502202643172</v>
      </c>
      <c r="R27" s="2208"/>
      <c r="S27" s="2265"/>
      <c r="T27" s="2208"/>
      <c r="U27" s="2208"/>
      <c r="AC27" s="2255"/>
      <c r="AE27" s="2255"/>
    </row>
    <row r="28" spans="1:51" ht="15" customHeight="1">
      <c r="A28" s="2244"/>
      <c r="B28" s="2261" t="s">
        <v>981</v>
      </c>
      <c r="C28" s="2262">
        <f t="shared" si="0"/>
        <v>207</v>
      </c>
      <c r="D28" s="2262">
        <v>133</v>
      </c>
      <c r="E28" s="2257">
        <f t="shared" si="1"/>
        <v>64.251207729468589</v>
      </c>
      <c r="F28" s="2262">
        <v>46</v>
      </c>
      <c r="G28" s="2257">
        <f t="shared" si="2"/>
        <v>22.222222222222221</v>
      </c>
      <c r="H28" s="2263">
        <v>12</v>
      </c>
      <c r="I28" s="2257">
        <f t="shared" si="3"/>
        <v>5.7971014492753623</v>
      </c>
      <c r="J28" s="2262">
        <v>2</v>
      </c>
      <c r="K28" s="2257">
        <f>(J28/C28)*100</f>
        <v>0.96618357487922701</v>
      </c>
      <c r="L28" s="2262">
        <v>2</v>
      </c>
      <c r="M28" s="2257"/>
      <c r="N28" s="2259">
        <v>9</v>
      </c>
      <c r="O28" s="2257">
        <f t="shared" ref="O28:O33" si="7">(N28/C28)*100</f>
        <v>4.3478260869565215</v>
      </c>
      <c r="P28" s="2262">
        <v>3</v>
      </c>
      <c r="Q28" s="2257">
        <f>(P28/C28)*100</f>
        <v>1.4492753623188406</v>
      </c>
      <c r="R28" s="2208"/>
      <c r="S28" s="2265"/>
      <c r="T28" s="2208"/>
      <c r="U28" s="2208"/>
      <c r="V28" s="2252"/>
      <c r="AC28" s="2255"/>
      <c r="AE28" s="2255"/>
      <c r="AG28" s="2255"/>
      <c r="AI28" s="2255"/>
      <c r="AK28" s="2255"/>
      <c r="AM28" s="2255"/>
      <c r="AO28" s="2255"/>
      <c r="AQ28" s="2255"/>
      <c r="AS28" s="2255"/>
      <c r="AU28" s="2255"/>
      <c r="AW28" s="2255"/>
      <c r="AY28" s="2255"/>
    </row>
    <row r="29" spans="1:51" ht="15" customHeight="1">
      <c r="A29" s="2244"/>
      <c r="B29" s="2261" t="s">
        <v>982</v>
      </c>
      <c r="C29" s="2262">
        <f t="shared" si="0"/>
        <v>1748</v>
      </c>
      <c r="D29" s="2262">
        <v>825</v>
      </c>
      <c r="E29" s="2257">
        <f t="shared" si="1"/>
        <v>47.196796338672769</v>
      </c>
      <c r="F29" s="2262">
        <v>433</v>
      </c>
      <c r="G29" s="2257">
        <f t="shared" si="2"/>
        <v>24.77116704805492</v>
      </c>
      <c r="H29" s="2263">
        <v>232</v>
      </c>
      <c r="I29" s="2257">
        <f t="shared" si="3"/>
        <v>13.272311212814644</v>
      </c>
      <c r="J29" s="2262">
        <v>34</v>
      </c>
      <c r="K29" s="2257">
        <f>(J29/C29)*100</f>
        <v>1.9450800915331807</v>
      </c>
      <c r="L29" s="2262">
        <v>30</v>
      </c>
      <c r="M29" s="2257">
        <f>(L29/C29)*100</f>
        <v>1.7162471395881007</v>
      </c>
      <c r="N29" s="2262">
        <v>158</v>
      </c>
      <c r="O29" s="2257">
        <f t="shared" si="7"/>
        <v>9.0389016018306645</v>
      </c>
      <c r="P29" s="2262">
        <v>36</v>
      </c>
      <c r="Q29" s="2257">
        <f>(P29/C29)*100</f>
        <v>2.0594965675057209</v>
      </c>
      <c r="R29" s="2208"/>
      <c r="S29" s="2265"/>
      <c r="T29" s="2208"/>
      <c r="U29" s="2208"/>
      <c r="V29" s="2252"/>
      <c r="AC29" s="2255"/>
      <c r="AE29" s="2255"/>
      <c r="AG29" s="2255"/>
      <c r="AI29" s="2255"/>
    </row>
    <row r="30" spans="1:51" ht="15" customHeight="1">
      <c r="A30" s="2244"/>
      <c r="B30" s="2261" t="s">
        <v>983</v>
      </c>
      <c r="C30" s="2262">
        <f t="shared" si="0"/>
        <v>766</v>
      </c>
      <c r="D30" s="2262">
        <v>272</v>
      </c>
      <c r="E30" s="2257">
        <f t="shared" si="1"/>
        <v>35.509138381201041</v>
      </c>
      <c r="F30" s="2262">
        <v>91</v>
      </c>
      <c r="G30" s="2257">
        <f t="shared" si="2"/>
        <v>11.879895561357703</v>
      </c>
      <c r="H30" s="2263">
        <v>140</v>
      </c>
      <c r="I30" s="2257">
        <f t="shared" si="3"/>
        <v>18.276762402088771</v>
      </c>
      <c r="J30" s="2262">
        <v>74</v>
      </c>
      <c r="K30" s="2257">
        <f>(J30/C30)*100</f>
        <v>9.660574412532636</v>
      </c>
      <c r="L30" s="2262">
        <v>11</v>
      </c>
      <c r="M30" s="2257">
        <f>(L30/C30)*100</f>
        <v>1.4360313315926894</v>
      </c>
      <c r="N30" s="2259">
        <v>20</v>
      </c>
      <c r="O30" s="2257">
        <f t="shared" si="7"/>
        <v>2.610966057441253</v>
      </c>
      <c r="P30" s="2262">
        <v>158</v>
      </c>
      <c r="Q30" s="2257">
        <f>(P30/C30)*100</f>
        <v>20.626631853785902</v>
      </c>
      <c r="R30" s="2208"/>
      <c r="S30" s="2265"/>
      <c r="T30" s="2208"/>
      <c r="U30" s="2208"/>
      <c r="V30" s="2252"/>
      <c r="AC30" s="2255"/>
      <c r="AE30" s="2255"/>
    </row>
    <row r="31" spans="1:51" ht="15" customHeight="1">
      <c r="A31" s="2244"/>
      <c r="B31" s="2261" t="s">
        <v>984</v>
      </c>
      <c r="C31" s="2262">
        <f t="shared" si="0"/>
        <v>63</v>
      </c>
      <c r="D31" s="2262">
        <v>63</v>
      </c>
      <c r="E31" s="2257">
        <f t="shared" si="1"/>
        <v>100</v>
      </c>
      <c r="F31" s="2256"/>
      <c r="G31" s="2257"/>
      <c r="H31" s="2267"/>
      <c r="I31" s="2257"/>
      <c r="J31" s="2256"/>
      <c r="K31" s="2257"/>
      <c r="L31" s="2256"/>
      <c r="M31" s="2257"/>
      <c r="N31" s="2259"/>
      <c r="O31" s="2257">
        <f t="shared" si="7"/>
        <v>0</v>
      </c>
      <c r="P31" s="2256"/>
      <c r="Q31" s="2257"/>
      <c r="R31" s="2208"/>
      <c r="S31" s="2265"/>
      <c r="T31" s="2208"/>
      <c r="U31" s="2208"/>
      <c r="V31" s="2252"/>
      <c r="AC31" s="2255"/>
      <c r="AE31" s="2255"/>
    </row>
    <row r="32" spans="1:51" ht="15" customHeight="1">
      <c r="A32" s="2244"/>
      <c r="B32" s="2261" t="s">
        <v>897</v>
      </c>
      <c r="C32" s="2262">
        <f t="shared" si="0"/>
        <v>115</v>
      </c>
      <c r="D32" s="2262">
        <v>30</v>
      </c>
      <c r="E32" s="2257">
        <f t="shared" si="1"/>
        <v>26.086956521739129</v>
      </c>
      <c r="F32" s="2262">
        <v>38</v>
      </c>
      <c r="G32" s="2257">
        <f>(F32/C32)*100</f>
        <v>33.043478260869563</v>
      </c>
      <c r="H32" s="2263">
        <v>20</v>
      </c>
      <c r="I32" s="2257">
        <f>(H32/C32)*100</f>
        <v>17.391304347826086</v>
      </c>
      <c r="J32" s="2262">
        <v>8</v>
      </c>
      <c r="K32" s="2257">
        <f>(J32/C32)*100</f>
        <v>6.9565217391304346</v>
      </c>
      <c r="L32" s="2262">
        <v>4</v>
      </c>
      <c r="M32" s="2257">
        <f>(L32/C32)*100</f>
        <v>3.4782608695652173</v>
      </c>
      <c r="N32" s="2259">
        <v>11</v>
      </c>
      <c r="O32" s="2257">
        <f t="shared" si="7"/>
        <v>9.5652173913043477</v>
      </c>
      <c r="P32" s="2262">
        <v>4</v>
      </c>
      <c r="Q32" s="2257">
        <f>(P32/C32)*100</f>
        <v>3.4782608695652173</v>
      </c>
      <c r="R32" s="2208"/>
      <c r="S32" s="2265"/>
      <c r="T32" s="2208"/>
      <c r="U32" s="2208"/>
      <c r="V32" s="2252"/>
      <c r="AC32" s="2255"/>
      <c r="AE32" s="2255"/>
    </row>
    <row r="33" spans="1:21" ht="15" customHeight="1">
      <c r="A33" s="2244"/>
      <c r="B33" s="2261" t="s">
        <v>986</v>
      </c>
      <c r="C33" s="2262">
        <f t="shared" si="0"/>
        <v>129</v>
      </c>
      <c r="D33" s="2262">
        <v>25</v>
      </c>
      <c r="E33" s="2257">
        <f t="shared" si="1"/>
        <v>19.379844961240313</v>
      </c>
      <c r="F33" s="2262">
        <v>21</v>
      </c>
      <c r="G33" s="2257">
        <f>(F33/C33)*100</f>
        <v>16.279069767441861</v>
      </c>
      <c r="H33" s="2263">
        <v>19</v>
      </c>
      <c r="I33" s="2257">
        <f>(H33/C33)*100</f>
        <v>14.728682170542637</v>
      </c>
      <c r="J33" s="2262">
        <v>22</v>
      </c>
      <c r="K33" s="2257">
        <f>(J33/C33)*100</f>
        <v>17.054263565891471</v>
      </c>
      <c r="L33" s="2262">
        <v>4</v>
      </c>
      <c r="M33" s="2257">
        <f>(L33/C33)*100</f>
        <v>3.1007751937984498</v>
      </c>
      <c r="N33" s="2259">
        <v>18</v>
      </c>
      <c r="O33" s="2257">
        <f t="shared" si="7"/>
        <v>13.953488372093023</v>
      </c>
      <c r="P33" s="2262">
        <v>20</v>
      </c>
      <c r="Q33" s="2257">
        <f>(P33/C33)*100</f>
        <v>15.503875968992247</v>
      </c>
      <c r="R33" s="2208"/>
      <c r="S33" s="2208"/>
      <c r="T33" s="2208"/>
      <c r="U33" s="2208"/>
    </row>
    <row r="34" spans="1:21" ht="3" customHeight="1">
      <c r="C34" s="2208"/>
      <c r="D34" s="2208"/>
      <c r="E34" s="2265"/>
      <c r="F34" s="2208"/>
      <c r="G34" s="2265"/>
      <c r="H34" s="2208"/>
      <c r="I34" s="2265"/>
      <c r="J34" s="2208"/>
      <c r="K34" s="2265"/>
      <c r="L34" s="2208"/>
      <c r="M34" s="2265"/>
      <c r="N34" s="2268"/>
      <c r="O34" s="2265"/>
      <c r="P34" s="2208"/>
      <c r="Q34" s="2265"/>
      <c r="R34" s="2208"/>
      <c r="S34" s="2265"/>
      <c r="T34" s="2208"/>
      <c r="U34" s="2208"/>
    </row>
    <row r="35" spans="1:21" ht="11.1" customHeight="1">
      <c r="C35" s="2207"/>
      <c r="D35" s="2207"/>
      <c r="E35" s="2207"/>
      <c r="F35" s="2207"/>
      <c r="G35" s="2207"/>
      <c r="H35" s="2207"/>
      <c r="I35" s="2207"/>
      <c r="J35" s="2207"/>
      <c r="K35" s="2207"/>
      <c r="L35" s="2207"/>
      <c r="M35" s="2207"/>
      <c r="N35" s="2207"/>
      <c r="O35" s="3061" t="s">
        <v>366</v>
      </c>
      <c r="P35" s="3061"/>
      <c r="Q35" s="2270"/>
      <c r="R35" s="2208"/>
      <c r="S35" s="2265"/>
      <c r="T35" s="2208"/>
      <c r="U35" s="2208"/>
    </row>
    <row r="36" spans="1:21" ht="11.1" customHeight="1">
      <c r="C36" s="2208"/>
      <c r="D36" s="2208"/>
      <c r="E36" s="2208"/>
      <c r="F36" s="2208"/>
      <c r="G36" s="2208"/>
      <c r="H36" s="2208"/>
      <c r="I36" s="2208"/>
      <c r="J36" s="2208"/>
      <c r="K36" s="2208"/>
      <c r="L36" s="2208"/>
      <c r="M36" s="2208"/>
      <c r="N36" s="2268"/>
      <c r="O36" s="2208"/>
      <c r="P36" s="2208"/>
      <c r="Q36" s="2268"/>
      <c r="R36" s="2208"/>
      <c r="S36" s="2265"/>
      <c r="T36" s="2208"/>
      <c r="U36" s="2208"/>
    </row>
    <row r="37" spans="1:21" ht="11.1" customHeight="1">
      <c r="C37" s="2208"/>
      <c r="D37" s="2208"/>
      <c r="E37" s="2208"/>
      <c r="F37" s="2208"/>
      <c r="G37" s="2208"/>
      <c r="H37" s="2208"/>
      <c r="I37" s="2208"/>
      <c r="J37" s="2208"/>
      <c r="K37" s="2208"/>
      <c r="L37" s="2208"/>
      <c r="M37" s="2208"/>
      <c r="N37" s="2268"/>
      <c r="O37" s="2208"/>
      <c r="P37" s="2208"/>
      <c r="Q37" s="2268"/>
      <c r="R37" s="2208"/>
      <c r="S37" s="2208"/>
      <c r="T37" s="2208"/>
      <c r="U37" s="2208"/>
    </row>
    <row r="38" spans="1:21" ht="11.1" customHeight="1">
      <c r="B38" s="2208"/>
      <c r="C38" s="2208"/>
      <c r="D38" s="2208"/>
      <c r="E38" s="2208"/>
      <c r="F38" s="2208"/>
      <c r="G38" s="2208"/>
      <c r="H38" s="2208"/>
      <c r="I38" s="2208"/>
      <c r="J38" s="2208"/>
      <c r="K38" s="2208"/>
      <c r="L38" s="2208"/>
      <c r="M38" s="2208"/>
      <c r="N38" s="2268"/>
      <c r="O38" s="2208"/>
      <c r="P38" s="2208"/>
      <c r="Q38" s="2268"/>
      <c r="R38" s="2208"/>
      <c r="S38" s="2208"/>
      <c r="T38" s="2208"/>
      <c r="U38" s="2208"/>
    </row>
    <row r="39" spans="1:21" ht="11.1" customHeight="1">
      <c r="B39" s="2208"/>
      <c r="C39" s="2208"/>
      <c r="D39" s="2208"/>
      <c r="E39" s="2208"/>
      <c r="F39" s="2208"/>
      <c r="G39" s="2208"/>
      <c r="H39" s="2208"/>
      <c r="I39" s="2208"/>
      <c r="J39" s="2208"/>
      <c r="K39" s="2208"/>
      <c r="L39" s="2208"/>
      <c r="M39" s="2208"/>
      <c r="N39" s="2268"/>
      <c r="O39" s="2208"/>
      <c r="P39" s="2208"/>
      <c r="Q39" s="2268"/>
    </row>
    <row r="40" spans="1:21" ht="11.1" customHeight="1">
      <c r="B40" s="2208"/>
      <c r="C40" s="2208"/>
      <c r="D40" s="2208"/>
      <c r="E40" s="2208"/>
      <c r="F40" s="2208"/>
      <c r="G40" s="2208"/>
      <c r="H40" s="2208"/>
      <c r="I40" s="2208"/>
      <c r="J40" s="2208"/>
      <c r="K40" s="2208"/>
      <c r="L40" s="2208"/>
      <c r="M40" s="2208"/>
      <c r="N40" s="2268"/>
      <c r="O40" s="2208"/>
      <c r="P40" s="2208"/>
      <c r="Q40" s="2268"/>
      <c r="S40" s="2252"/>
    </row>
    <row r="41" spans="1:21" ht="11.1" customHeight="1">
      <c r="B41" s="2208"/>
      <c r="C41" s="2208"/>
      <c r="D41" s="2208"/>
      <c r="E41" s="2208"/>
      <c r="F41" s="2208"/>
      <c r="G41" s="2208"/>
      <c r="H41" s="2208"/>
      <c r="I41" s="2208"/>
      <c r="J41" s="2208"/>
      <c r="K41" s="2208"/>
      <c r="L41" s="2208"/>
      <c r="M41" s="2208"/>
      <c r="N41" s="2268"/>
      <c r="O41" s="2208"/>
      <c r="P41" s="2208"/>
      <c r="Q41" s="2268"/>
      <c r="S41" s="2252"/>
    </row>
    <row r="42" spans="1:21" ht="11.1" customHeight="1">
      <c r="B42" s="2208"/>
      <c r="C42" s="2208"/>
      <c r="D42" s="2208"/>
      <c r="E42" s="2208"/>
      <c r="F42" s="2208"/>
      <c r="G42" s="2208"/>
      <c r="H42" s="2208"/>
      <c r="I42" s="2208"/>
      <c r="J42" s="2208"/>
      <c r="K42" s="2208"/>
      <c r="L42" s="2208"/>
      <c r="M42" s="2208"/>
      <c r="N42" s="2268"/>
      <c r="O42" s="2208"/>
      <c r="P42" s="2208"/>
      <c r="Q42" s="2268"/>
      <c r="S42" s="2252"/>
    </row>
    <row r="43" spans="1:21" ht="11.1" customHeight="1">
      <c r="B43" s="2208"/>
      <c r="C43" s="2208"/>
      <c r="D43" s="2208"/>
      <c r="E43" s="2208"/>
      <c r="F43" s="2208"/>
      <c r="G43" s="2208"/>
      <c r="H43" s="2208"/>
      <c r="I43" s="2208"/>
      <c r="J43" s="2208"/>
      <c r="K43" s="2208"/>
      <c r="L43" s="2208"/>
      <c r="M43" s="2208"/>
      <c r="N43" s="2268"/>
      <c r="O43" s="2208"/>
      <c r="P43" s="2208"/>
      <c r="Q43" s="2268"/>
      <c r="S43" s="2252"/>
    </row>
    <row r="44" spans="1:21" ht="11.1" customHeight="1">
      <c r="B44" s="2207"/>
      <c r="C44" s="2207"/>
      <c r="D44" s="2207"/>
      <c r="E44" s="2207"/>
      <c r="F44" s="2207"/>
      <c r="G44" s="2207"/>
      <c r="H44" s="2207"/>
      <c r="I44" s="2207"/>
      <c r="J44" s="2207"/>
      <c r="K44" s="2207"/>
      <c r="L44" s="2207"/>
      <c r="M44" s="2207"/>
      <c r="N44" s="2268"/>
      <c r="O44" s="2208"/>
      <c r="P44" s="2208"/>
      <c r="Q44" s="2268"/>
      <c r="S44" s="2252"/>
    </row>
    <row r="45" spans="1:21" ht="12" customHeight="1">
      <c r="N45" s="2255"/>
      <c r="O45" s="2255"/>
      <c r="Q45" s="2268"/>
    </row>
    <row r="46" spans="1:21" ht="8.1" customHeight="1">
      <c r="B46" s="2208"/>
      <c r="C46" s="2208"/>
      <c r="D46" s="2208"/>
      <c r="E46" s="2208"/>
      <c r="F46" s="2208"/>
      <c r="G46" s="2208"/>
      <c r="H46" s="2208"/>
      <c r="I46" s="2208"/>
      <c r="J46" s="2208"/>
      <c r="K46" s="2208"/>
      <c r="L46" s="2208"/>
      <c r="M46" s="2208"/>
      <c r="Q46" s="2255"/>
    </row>
    <row r="47" spans="1:21" ht="8.1" customHeight="1">
      <c r="A47" s="2271"/>
      <c r="B47" s="2208"/>
      <c r="C47" s="2208"/>
      <c r="D47" s="2208"/>
      <c r="E47" s="2208"/>
      <c r="F47" s="2208"/>
      <c r="G47" s="2208"/>
      <c r="H47" s="2208"/>
      <c r="I47" s="2208"/>
      <c r="J47" s="2208"/>
      <c r="K47" s="2208"/>
      <c r="L47" s="2208"/>
      <c r="M47" s="2208"/>
      <c r="N47" s="2268"/>
      <c r="Q47" s="2255"/>
    </row>
    <row r="48" spans="1:21" ht="8.1" customHeight="1">
      <c r="A48" s="2271"/>
      <c r="B48" s="2208"/>
      <c r="C48" s="2208"/>
      <c r="D48" s="2208"/>
      <c r="E48" s="2208"/>
      <c r="F48" s="2208"/>
      <c r="G48" s="2208"/>
      <c r="H48" s="2208"/>
      <c r="I48" s="2208"/>
      <c r="J48" s="2208"/>
      <c r="K48" s="2208"/>
      <c r="L48" s="2208"/>
      <c r="M48" s="2208"/>
      <c r="N48" s="2268"/>
      <c r="Q48" s="2255"/>
    </row>
    <row r="49" spans="1:49" ht="8.1" customHeight="1">
      <c r="A49" s="2271"/>
      <c r="B49" s="2208"/>
      <c r="C49" s="2208"/>
      <c r="D49" s="2208"/>
      <c r="E49" s="2208"/>
      <c r="F49" s="2208"/>
      <c r="G49" s="2208"/>
      <c r="H49" s="2208"/>
      <c r="I49" s="2208"/>
      <c r="J49" s="2208"/>
      <c r="K49" s="2208"/>
      <c r="L49" s="2208"/>
      <c r="M49" s="2208"/>
      <c r="N49" s="2268"/>
    </row>
    <row r="50" spans="1:49" ht="8.1" customHeight="1">
      <c r="A50" s="2271"/>
      <c r="B50" s="2207"/>
      <c r="C50" s="2207"/>
      <c r="D50" s="2207"/>
      <c r="E50" s="2207"/>
      <c r="F50" s="2207"/>
      <c r="G50" s="2207"/>
      <c r="H50" s="2207"/>
      <c r="I50" s="2207"/>
      <c r="J50" s="2207"/>
      <c r="K50" s="2207"/>
      <c r="L50" s="2207"/>
      <c r="M50" s="2207"/>
      <c r="N50" s="2268"/>
    </row>
    <row r="51" spans="1:49" ht="8.1" customHeight="1">
      <c r="A51" s="2271"/>
      <c r="B51" s="2208"/>
      <c r="C51" s="2208"/>
      <c r="D51" s="2208"/>
      <c r="E51" s="2208"/>
      <c r="F51" s="2208"/>
      <c r="G51" s="2208"/>
      <c r="H51" s="2208"/>
      <c r="I51" s="2208"/>
      <c r="J51" s="2208"/>
      <c r="K51" s="2208"/>
      <c r="L51" s="2208"/>
      <c r="M51" s="2208"/>
      <c r="N51" s="2208"/>
      <c r="AG51" s="2255"/>
      <c r="AI51" s="2255"/>
    </row>
    <row r="52" spans="1:49" ht="8.1" customHeight="1">
      <c r="A52" s="2272" t="s">
        <v>298</v>
      </c>
      <c r="B52" s="2208"/>
      <c r="C52" s="2273">
        <v>12847</v>
      </c>
      <c r="D52" s="2208"/>
      <c r="E52" s="2208"/>
      <c r="F52" s="2208"/>
      <c r="G52" s="2208"/>
      <c r="H52" s="2273">
        <v>5482</v>
      </c>
      <c r="I52" s="2208"/>
      <c r="J52" s="2208"/>
      <c r="K52" s="2208"/>
      <c r="L52" s="2208"/>
      <c r="M52" s="2208"/>
      <c r="N52" s="2208"/>
      <c r="AG52" s="2255"/>
      <c r="AI52" s="2255"/>
    </row>
    <row r="53" spans="1:49" ht="8.1" customHeight="1">
      <c r="A53" s="2271"/>
      <c r="B53" s="2208"/>
      <c r="C53" s="2208"/>
      <c r="D53" s="2208"/>
      <c r="E53" s="2208"/>
      <c r="F53" s="2208"/>
      <c r="G53" s="2208"/>
      <c r="H53" s="2208"/>
      <c r="I53" s="2208"/>
      <c r="J53" s="2208"/>
      <c r="K53" s="2208"/>
      <c r="L53" s="2208"/>
      <c r="M53" s="2208"/>
      <c r="N53" s="2208"/>
      <c r="AG53" s="2255"/>
      <c r="AI53" s="2255"/>
    </row>
    <row r="54" spans="1:49" ht="8.1" customHeight="1">
      <c r="A54" s="2272" t="s">
        <v>1035</v>
      </c>
      <c r="B54" s="2208"/>
      <c r="C54" s="2208"/>
      <c r="D54" s="2208"/>
      <c r="E54" s="2208"/>
      <c r="F54" s="2208"/>
      <c r="G54" s="2208"/>
      <c r="H54" s="2208"/>
      <c r="I54" s="2208"/>
      <c r="J54" s="2208"/>
      <c r="K54" s="2208"/>
      <c r="L54" s="2208"/>
      <c r="M54" s="2208"/>
      <c r="N54" s="2208"/>
      <c r="AG54" s="2255"/>
      <c r="AI54" s="2255"/>
    </row>
    <row r="55" spans="1:49" ht="8.1" customHeight="1">
      <c r="A55" s="2272" t="s">
        <v>1036</v>
      </c>
      <c r="B55" s="2207"/>
      <c r="C55" s="2207"/>
      <c r="D55" s="2207"/>
      <c r="E55" s="2207"/>
      <c r="F55" s="2207"/>
      <c r="G55" s="2207"/>
      <c r="H55" s="2207"/>
      <c r="I55" s="2207"/>
      <c r="J55" s="2207"/>
      <c r="K55" s="2207"/>
      <c r="L55" s="2207"/>
      <c r="M55" s="2207"/>
      <c r="N55" s="2208"/>
      <c r="AG55" s="2255"/>
      <c r="AI55" s="2255"/>
    </row>
    <row r="56" spans="1:49" ht="8.1" customHeight="1">
      <c r="A56" s="2271"/>
      <c r="B56" s="2208"/>
      <c r="C56" s="2208"/>
      <c r="D56" s="2208"/>
      <c r="E56" s="2208"/>
      <c r="F56" s="2210" t="s">
        <v>380</v>
      </c>
      <c r="G56" s="2208"/>
      <c r="H56" s="2208"/>
      <c r="I56" s="2208"/>
      <c r="J56" s="2208"/>
      <c r="K56" s="2208"/>
      <c r="L56" s="2208"/>
      <c r="M56" s="2208"/>
      <c r="N56" s="2208"/>
      <c r="AG56" s="2255"/>
      <c r="AI56" s="2255"/>
      <c r="AW56" s="2211" t="s">
        <v>380</v>
      </c>
    </row>
    <row r="57" spans="1:49" ht="8.1" customHeight="1">
      <c r="A57" s="2271"/>
      <c r="B57" s="2208"/>
      <c r="C57" s="2208"/>
      <c r="D57" s="2208"/>
      <c r="E57" s="2208"/>
      <c r="F57" s="2208"/>
      <c r="G57" s="2208"/>
      <c r="H57" s="2208"/>
      <c r="I57" s="2208"/>
      <c r="J57" s="2208"/>
      <c r="K57" s="2208"/>
      <c r="L57" s="2208"/>
      <c r="M57" s="2208"/>
      <c r="N57" s="2208"/>
      <c r="AM57" s="2255"/>
      <c r="AO57" s="2255"/>
    </row>
    <row r="58" spans="1:49" ht="8.1" customHeight="1">
      <c r="A58" s="2271"/>
      <c r="B58" s="2208"/>
      <c r="C58" s="2208"/>
      <c r="D58" s="2208"/>
      <c r="E58" s="2208"/>
      <c r="F58" s="2208"/>
      <c r="G58" s="2208"/>
      <c r="H58" s="2208"/>
      <c r="I58" s="2208"/>
      <c r="J58" s="2208"/>
      <c r="K58" s="2208"/>
      <c r="L58" s="2208"/>
      <c r="M58" s="2208"/>
      <c r="N58" s="2208"/>
    </row>
    <row r="59" spans="1:49" ht="8.1" customHeight="1">
      <c r="A59" s="2271"/>
      <c r="B59" s="2208"/>
      <c r="C59" s="2274" t="s">
        <v>492</v>
      </c>
      <c r="D59" s="2210" t="s">
        <v>1002</v>
      </c>
      <c r="E59" s="2208"/>
      <c r="F59" s="2210" t="s">
        <v>1003</v>
      </c>
      <c r="G59" s="2208"/>
      <c r="H59" s="2208"/>
      <c r="I59" s="2210" t="s">
        <v>1037</v>
      </c>
      <c r="J59" s="2208"/>
      <c r="K59" s="2208"/>
      <c r="L59" s="2208"/>
      <c r="M59" s="2208"/>
      <c r="N59" s="2208"/>
      <c r="AG59" s="2255"/>
      <c r="AI59" s="2255"/>
    </row>
    <row r="60" spans="1:49" ht="8.1" customHeight="1">
      <c r="A60" s="2271"/>
      <c r="B60" s="2210" t="s">
        <v>381</v>
      </c>
      <c r="C60" s="2274" t="s">
        <v>498</v>
      </c>
      <c r="D60" s="2208"/>
      <c r="E60" s="2210" t="s">
        <v>1004</v>
      </c>
      <c r="F60" s="2210" t="s">
        <v>1038</v>
      </c>
      <c r="G60" s="2210" t="s">
        <v>1039</v>
      </c>
      <c r="H60" s="2210" t="s">
        <v>995</v>
      </c>
      <c r="I60" s="2210" t="s">
        <v>1040</v>
      </c>
      <c r="J60" s="2210" t="s">
        <v>1041</v>
      </c>
      <c r="K60" s="2208"/>
      <c r="L60" s="2208"/>
      <c r="M60" s="2208"/>
      <c r="N60" s="2208"/>
      <c r="T60" s="2211" t="s">
        <v>380</v>
      </c>
    </row>
    <row r="61" spans="1:49" ht="8.1" customHeight="1">
      <c r="A61" s="2271"/>
      <c r="B61" s="2207"/>
      <c r="C61" s="2207"/>
      <c r="D61" s="2207"/>
      <c r="E61" s="2207"/>
      <c r="F61" s="2275" t="s">
        <v>998</v>
      </c>
      <c r="G61" s="2275" t="s">
        <v>960</v>
      </c>
      <c r="H61" s="2275" t="s">
        <v>999</v>
      </c>
      <c r="I61" s="2207"/>
      <c r="J61" s="2207"/>
      <c r="K61" s="2207"/>
      <c r="L61" s="2207"/>
      <c r="M61" s="2207"/>
      <c r="N61" s="2207"/>
    </row>
    <row r="62" spans="1:49" ht="8.1" customHeight="1">
      <c r="A62" s="2271"/>
      <c r="B62" s="2208"/>
      <c r="C62" s="2208"/>
      <c r="D62" s="2208"/>
      <c r="E62" s="2208"/>
      <c r="F62" s="2208"/>
      <c r="G62" s="2208"/>
      <c r="H62" s="2208"/>
      <c r="I62" s="2208"/>
      <c r="J62" s="2208"/>
      <c r="K62" s="2208"/>
      <c r="L62" s="2208"/>
      <c r="M62" s="2208"/>
      <c r="N62" s="2208"/>
    </row>
    <row r="63" spans="1:49" ht="8.1" customHeight="1">
      <c r="A63" s="2271"/>
      <c r="B63" s="2210" t="s">
        <v>470</v>
      </c>
      <c r="C63" s="2273">
        <f>SUM(C65:C81)</f>
        <v>12847</v>
      </c>
      <c r="D63" s="2273">
        <f>SUM(D65+D66+D67+D73+D77+D78+D83+D84+D89+D90+D91+D92+D93)</f>
        <v>830</v>
      </c>
      <c r="E63" s="2273">
        <f>(D63/C63)*100</f>
        <v>6.4606522923639762</v>
      </c>
      <c r="F63" s="2273">
        <f>SUM(F65+F66+F67+F73+F77+F78+F83+F84+F89+F90+F91+F92+F93)</f>
        <v>400</v>
      </c>
      <c r="G63" s="2273">
        <f>(F63/C63)*100</f>
        <v>3.1135673698139641</v>
      </c>
      <c r="H63" s="2273">
        <f>SUM(H65+H66+H67+H73+H77+H78+H83+H84+H89+H90+H91+H92+H93)</f>
        <v>16</v>
      </c>
      <c r="I63" s="2273">
        <f>(H63/C63)*100</f>
        <v>0.12454269479255857</v>
      </c>
      <c r="J63" s="2273">
        <f>SUM(J65+J66+J67+J73+J77+J78+J83+J84+J89+J90+J91+J92+J93)</f>
        <v>141</v>
      </c>
      <c r="K63" s="2208"/>
      <c r="L63" s="2208"/>
      <c r="M63" s="2208"/>
      <c r="N63" s="2208"/>
    </row>
    <row r="64" spans="1:49" ht="8.1" customHeight="1">
      <c r="A64" s="2271"/>
      <c r="B64" s="2208"/>
      <c r="C64" s="2208"/>
      <c r="D64" s="2208"/>
      <c r="E64" s="2208"/>
      <c r="F64" s="2208"/>
      <c r="G64" s="2208"/>
      <c r="H64" s="2208"/>
      <c r="I64" s="2208"/>
      <c r="J64" s="2208"/>
      <c r="K64" s="2208"/>
      <c r="L64" s="2208"/>
      <c r="M64" s="2208"/>
      <c r="N64" s="2208"/>
    </row>
    <row r="65" spans="1:15" ht="8.1" customHeight="1">
      <c r="A65" s="2271"/>
      <c r="C65" s="2273">
        <v>3764</v>
      </c>
      <c r="D65" s="2273">
        <v>79</v>
      </c>
      <c r="E65" s="2208"/>
      <c r="F65" s="2268">
        <v>74</v>
      </c>
      <c r="G65" s="2208"/>
      <c r="H65" s="2273">
        <v>5</v>
      </c>
      <c r="I65" s="2273">
        <v>79</v>
      </c>
      <c r="J65" s="2208"/>
      <c r="K65" s="2208"/>
      <c r="L65" s="2208"/>
      <c r="M65" s="2208"/>
      <c r="N65" s="2208"/>
    </row>
    <row r="66" spans="1:15" ht="8.1" customHeight="1">
      <c r="A66" s="2271"/>
      <c r="C66" s="2273">
        <v>790</v>
      </c>
      <c r="D66" s="2273">
        <v>66</v>
      </c>
      <c r="E66" s="2208"/>
      <c r="F66" s="2208"/>
      <c r="G66" s="2273">
        <v>66</v>
      </c>
      <c r="H66" s="2208"/>
      <c r="I66" s="2208"/>
      <c r="J66" s="2268">
        <v>66</v>
      </c>
      <c r="K66" s="2208"/>
      <c r="L66" s="2208"/>
      <c r="M66" s="2208"/>
      <c r="N66" s="2208"/>
    </row>
    <row r="67" spans="1:15" ht="8.1" customHeight="1">
      <c r="A67" s="2271"/>
      <c r="C67" s="2273">
        <v>958</v>
      </c>
      <c r="D67" s="2208"/>
      <c r="E67" s="2208"/>
      <c r="F67" s="2208"/>
      <c r="G67" s="2208"/>
      <c r="H67" s="2208"/>
      <c r="I67" s="2208"/>
      <c r="J67" s="2208"/>
      <c r="K67" s="2208"/>
      <c r="L67" s="2208"/>
      <c r="M67" s="2208"/>
      <c r="N67" s="2208"/>
    </row>
    <row r="68" spans="1:15" ht="8.1" customHeight="1">
      <c r="A68" s="2271"/>
      <c r="C68" s="2273">
        <v>841</v>
      </c>
      <c r="D68" s="2208"/>
      <c r="E68" s="2208"/>
      <c r="F68" s="2208"/>
      <c r="G68" s="2208"/>
      <c r="H68" s="2208"/>
      <c r="I68" s="2208"/>
      <c r="J68" s="2208"/>
      <c r="K68" s="2208"/>
      <c r="L68" s="2208"/>
      <c r="M68" s="2208"/>
      <c r="N68" s="2208"/>
    </row>
    <row r="69" spans="1:15" ht="8.1" customHeight="1">
      <c r="A69" s="2271"/>
      <c r="C69" s="2273">
        <v>1137</v>
      </c>
      <c r="D69" s="2273">
        <v>156</v>
      </c>
      <c r="E69" s="2208"/>
      <c r="F69" s="2273">
        <v>69</v>
      </c>
      <c r="G69" s="2273">
        <v>23</v>
      </c>
      <c r="H69" s="2273">
        <v>64</v>
      </c>
      <c r="I69" s="2273">
        <v>49</v>
      </c>
      <c r="J69" s="2268">
        <v>107</v>
      </c>
      <c r="K69" s="2208"/>
      <c r="L69" s="2208"/>
      <c r="M69" s="2208"/>
      <c r="N69" s="2208"/>
    </row>
    <row r="70" spans="1:15" ht="8.1" customHeight="1">
      <c r="A70" s="2276"/>
      <c r="C70" s="2273">
        <v>333</v>
      </c>
      <c r="D70" s="2273">
        <v>33</v>
      </c>
      <c r="E70" s="2208"/>
      <c r="F70" s="2273">
        <v>33</v>
      </c>
      <c r="G70" s="2208"/>
      <c r="H70" s="2208"/>
      <c r="I70" s="2273">
        <v>10</v>
      </c>
      <c r="J70" s="2268">
        <v>23</v>
      </c>
      <c r="K70" s="2208"/>
      <c r="L70" s="2208"/>
      <c r="M70" s="2208"/>
      <c r="N70" s="2208"/>
    </row>
    <row r="71" spans="1:15" ht="10.5" hidden="1" customHeight="1">
      <c r="A71" s="2276"/>
      <c r="C71" s="2273">
        <v>513</v>
      </c>
      <c r="D71" s="2208"/>
      <c r="E71" s="2208"/>
      <c r="F71" s="2208"/>
      <c r="G71" s="2208"/>
      <c r="H71" s="2208"/>
      <c r="I71" s="2208"/>
      <c r="J71" s="2208"/>
      <c r="K71" s="2208"/>
      <c r="L71" s="2208"/>
      <c r="M71" s="2208"/>
    </row>
    <row r="72" spans="1:15">
      <c r="A72" s="2208"/>
      <c r="C72" s="2273">
        <v>321</v>
      </c>
      <c r="D72" s="2208"/>
      <c r="E72" s="2208"/>
      <c r="F72" s="2208"/>
      <c r="G72" s="2208"/>
      <c r="H72" s="2208"/>
      <c r="I72" s="2208"/>
      <c r="J72" s="2208"/>
      <c r="K72" s="2208"/>
      <c r="L72" s="2208"/>
      <c r="O72" s="2208"/>
    </row>
    <row r="73" spans="1:15">
      <c r="A73" s="2208"/>
      <c r="C73" s="2273">
        <v>319</v>
      </c>
      <c r="D73" s="2208"/>
      <c r="E73" s="2208"/>
      <c r="F73" s="2208"/>
      <c r="G73" s="2208"/>
      <c r="H73" s="2208"/>
      <c r="I73" s="2208"/>
      <c r="J73" s="2208"/>
      <c r="K73" s="2208"/>
      <c r="L73" s="2208"/>
      <c r="M73" s="2208"/>
    </row>
    <row r="74" spans="1:15" ht="8.1" customHeight="1">
      <c r="A74" s="2208"/>
      <c r="C74" s="2273">
        <v>268</v>
      </c>
      <c r="D74" s="2273">
        <v>5</v>
      </c>
      <c r="E74" s="2208"/>
      <c r="F74" s="2208"/>
      <c r="G74" s="2208"/>
      <c r="H74" s="2208"/>
      <c r="I74" s="2208"/>
      <c r="J74" s="2208"/>
      <c r="K74" s="2208"/>
      <c r="L74" s="2208"/>
      <c r="M74" s="2208"/>
    </row>
    <row r="75" spans="1:15" ht="10.5" hidden="1" customHeight="1">
      <c r="A75" s="2208"/>
      <c r="C75" s="2277">
        <v>471</v>
      </c>
      <c r="D75" s="2277">
        <v>74</v>
      </c>
      <c r="F75" s="2277">
        <v>32</v>
      </c>
      <c r="G75" s="2277">
        <v>7</v>
      </c>
      <c r="H75" s="2277">
        <v>35</v>
      </c>
      <c r="I75" s="2277">
        <v>23</v>
      </c>
      <c r="J75" s="2255">
        <v>51</v>
      </c>
    </row>
    <row r="76" spans="1:15">
      <c r="C76" s="2277">
        <v>170</v>
      </c>
      <c r="D76" s="2277">
        <v>1</v>
      </c>
      <c r="G76" s="2277">
        <v>1</v>
      </c>
      <c r="J76" s="2255">
        <v>1</v>
      </c>
    </row>
    <row r="77" spans="1:15">
      <c r="C77" s="2277">
        <v>1782</v>
      </c>
      <c r="D77" s="2277">
        <v>200</v>
      </c>
      <c r="F77" s="2277">
        <v>128</v>
      </c>
      <c r="G77" s="2277">
        <v>67</v>
      </c>
      <c r="H77" s="2277">
        <v>5</v>
      </c>
      <c r="I77" s="2277">
        <v>132</v>
      </c>
      <c r="J77" s="2255">
        <v>68</v>
      </c>
    </row>
    <row r="78" spans="1:15">
      <c r="C78" s="2277">
        <v>691</v>
      </c>
      <c r="D78" s="2277">
        <v>485</v>
      </c>
      <c r="F78" s="2277">
        <v>198</v>
      </c>
      <c r="G78" s="2277">
        <v>281</v>
      </c>
      <c r="H78" s="2277">
        <v>6</v>
      </c>
      <c r="I78" s="2277">
        <v>478</v>
      </c>
      <c r="J78" s="2277">
        <v>7</v>
      </c>
    </row>
    <row r="79" spans="1:15">
      <c r="C79" s="2277">
        <v>66</v>
      </c>
    </row>
    <row r="80" spans="1:15">
      <c r="C80" s="2277">
        <v>291</v>
      </c>
    </row>
    <row r="81" spans="3:27">
      <c r="C81" s="2277">
        <v>132</v>
      </c>
      <c r="D81" s="2277">
        <v>61</v>
      </c>
      <c r="F81" s="2277">
        <v>29</v>
      </c>
      <c r="G81" s="2277">
        <v>32</v>
      </c>
    </row>
    <row r="83" spans="3:27">
      <c r="I83" s="2211" t="s">
        <v>592</v>
      </c>
    </row>
    <row r="87" spans="3:27">
      <c r="AA87" s="2211" t="s">
        <v>380</v>
      </c>
    </row>
    <row r="95" spans="3:27">
      <c r="Q95" s="2269" t="s">
        <v>592</v>
      </c>
    </row>
    <row r="101" spans="3:6">
      <c r="C101" s="2277">
        <v>12847</v>
      </c>
      <c r="F101" s="2277">
        <v>5482</v>
      </c>
    </row>
    <row r="131" spans="23:66">
      <c r="BN131" s="2211" t="s">
        <v>380</v>
      </c>
    </row>
    <row r="136" spans="23:66">
      <c r="W136" s="2211" t="s">
        <v>380</v>
      </c>
    </row>
    <row r="180" spans="62:62">
      <c r="BJ180" s="2211" t="s">
        <v>380</v>
      </c>
    </row>
  </sheetData>
  <sheetProtection password="CA55" sheet="1" objects="1" scenarios="1"/>
  <phoneticPr fontId="9" type="noConversion"/>
  <pageMargins left="1" right="0.7" top="0.54" bottom="0.55000000000000004" header="0" footer="0"/>
  <pageSetup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R64"/>
  <sheetViews>
    <sheetView showGridLines="0" workbookViewId="0">
      <selection sqref="A1:IV65536"/>
    </sheetView>
  </sheetViews>
  <sheetFormatPr baseColWidth="10" defaultColWidth="11.796875" defaultRowHeight="10.5"/>
  <cols>
    <col min="1" max="1" width="1.19921875" style="2281" customWidth="1"/>
    <col min="2" max="2" width="36.59765625" style="2281" customWidth="1"/>
    <col min="3" max="3" width="7.796875" style="2281" customWidth="1"/>
    <col min="4" max="4" width="10.19921875" style="2281" customWidth="1"/>
    <col min="5" max="5" width="9.796875" style="2281" customWidth="1"/>
    <col min="6" max="6" width="10.796875" style="2281" customWidth="1"/>
    <col min="7" max="7" width="10" style="2281" customWidth="1"/>
    <col min="8" max="8" width="10.19921875" style="2281" customWidth="1"/>
    <col min="9" max="10" width="10" style="2281" customWidth="1"/>
    <col min="11" max="11" width="10.3984375" style="2281" customWidth="1"/>
    <col min="12" max="12" width="0" style="2281" hidden="1" customWidth="1"/>
    <col min="13" max="14" width="10.59765625" style="2281" customWidth="1"/>
    <col min="15" max="15" width="4.59765625" style="2281" customWidth="1"/>
    <col min="16" max="16" width="9.3984375" style="2281" customWidth="1"/>
    <col min="17" max="17" width="4.59765625" style="2281" customWidth="1"/>
    <col min="18" max="18" width="2.19921875" style="2281" customWidth="1"/>
    <col min="19" max="16384" width="11.796875" style="2281"/>
  </cols>
  <sheetData>
    <row r="1" spans="1:18">
      <c r="A1" s="2278" t="s">
        <v>298</v>
      </c>
      <c r="B1" s="2279"/>
      <c r="C1" s="2279"/>
      <c r="D1" s="2279"/>
      <c r="E1" s="2280"/>
      <c r="F1" s="2280"/>
      <c r="G1" s="2280"/>
      <c r="H1" s="2280"/>
      <c r="I1" s="2280"/>
      <c r="J1" s="2280"/>
      <c r="K1" s="2280"/>
      <c r="L1" s="2280"/>
    </row>
    <row r="2" spans="1:18" ht="3" customHeight="1">
      <c r="A2" s="2279"/>
      <c r="B2" s="2279"/>
      <c r="C2" s="2279"/>
      <c r="D2" s="2279"/>
      <c r="E2" s="2280"/>
      <c r="F2" s="2280"/>
      <c r="G2" s="2280"/>
      <c r="H2" s="2280"/>
      <c r="I2" s="2280"/>
      <c r="J2" s="2280"/>
      <c r="K2" s="2280"/>
      <c r="L2" s="2280"/>
    </row>
    <row r="3" spans="1:18" ht="11.1" customHeight="1">
      <c r="A3" s="2278" t="s">
        <v>1042</v>
      </c>
      <c r="B3" s="2279"/>
      <c r="C3" s="2279"/>
      <c r="D3" s="2279"/>
      <c r="E3" s="2280"/>
      <c r="F3" s="2280"/>
      <c r="G3" s="2280"/>
      <c r="H3" s="2280"/>
      <c r="I3" s="2280"/>
      <c r="J3" s="2280"/>
      <c r="K3" s="2280"/>
      <c r="L3" s="2280"/>
    </row>
    <row r="4" spans="1:18">
      <c r="A4" s="2278" t="s">
        <v>1043</v>
      </c>
      <c r="B4" s="2279"/>
      <c r="C4" s="2279"/>
      <c r="D4" s="2279"/>
      <c r="E4" s="2280"/>
      <c r="F4" s="2280"/>
      <c r="G4" s="2280"/>
      <c r="H4" s="2280"/>
      <c r="I4" s="2280"/>
      <c r="J4" s="2280"/>
      <c r="K4" s="2280"/>
      <c r="L4" s="2280"/>
    </row>
    <row r="5" spans="1:18">
      <c r="A5" s="2278" t="s">
        <v>231</v>
      </c>
      <c r="B5" s="2279"/>
      <c r="C5" s="2279"/>
      <c r="D5" s="2279"/>
      <c r="E5" s="2280"/>
      <c r="F5" s="2280"/>
      <c r="G5" s="2280"/>
      <c r="H5" s="2280"/>
      <c r="I5" s="2280"/>
      <c r="J5" s="2280"/>
      <c r="K5" s="2280"/>
      <c r="L5" s="2280"/>
    </row>
    <row r="6" spans="1:18" ht="5.0999999999999996" customHeight="1">
      <c r="A6" s="2280"/>
      <c r="B6" s="2280"/>
      <c r="C6" s="2280"/>
      <c r="D6" s="2280"/>
      <c r="E6" s="2280"/>
      <c r="F6" s="2280"/>
      <c r="G6" s="2280"/>
      <c r="H6" s="2280"/>
      <c r="I6" s="2280"/>
      <c r="J6" s="2282" t="s">
        <v>380</v>
      </c>
      <c r="K6" s="2280"/>
      <c r="L6" s="2280"/>
    </row>
    <row r="7" spans="1:18" ht="5.0999999999999996" customHeight="1">
      <c r="A7" s="2283"/>
      <c r="B7" s="2284"/>
      <c r="C7" s="2285"/>
      <c r="D7" s="2285"/>
      <c r="E7" s="2284"/>
      <c r="F7" s="2285"/>
      <c r="G7" s="2285"/>
      <c r="H7" s="2285"/>
      <c r="I7" s="2285"/>
      <c r="J7" s="2285"/>
      <c r="K7" s="3064"/>
      <c r="L7" s="2286"/>
    </row>
    <row r="8" spans="1:18">
      <c r="A8" s="2287"/>
      <c r="B8" s="2288"/>
      <c r="C8" s="2289"/>
      <c r="D8" s="2289"/>
      <c r="E8" s="3062"/>
      <c r="F8" s="2290"/>
      <c r="G8" s="2291" t="s">
        <v>1044</v>
      </c>
      <c r="H8" s="2292"/>
      <c r="I8" s="2292"/>
      <c r="J8" s="2292"/>
      <c r="K8" s="3063"/>
      <c r="L8" s="2293"/>
      <c r="N8" s="2294"/>
      <c r="O8" s="2294"/>
      <c r="P8" s="2294"/>
      <c r="Q8" s="2294"/>
      <c r="R8" s="2294"/>
    </row>
    <row r="9" spans="1:18">
      <c r="A9" s="2287"/>
      <c r="B9" s="2295" t="s">
        <v>381</v>
      </c>
      <c r="C9" s="3065" t="s">
        <v>1045</v>
      </c>
      <c r="D9" s="2292"/>
      <c r="E9" s="3063"/>
      <c r="F9" s="2297" t="s">
        <v>1046</v>
      </c>
      <c r="G9" s="2296"/>
      <c r="H9" s="2297" t="s">
        <v>1047</v>
      </c>
      <c r="I9" s="2296"/>
      <c r="J9" s="2297" t="s">
        <v>1048</v>
      </c>
      <c r="K9" s="3063"/>
      <c r="L9" s="2298"/>
      <c r="M9" s="2294"/>
      <c r="N9" s="2294"/>
      <c r="O9" s="2299"/>
      <c r="P9" s="2294"/>
      <c r="Q9" s="2294"/>
      <c r="R9" s="2294"/>
    </row>
    <row r="10" spans="1:18">
      <c r="A10" s="2287"/>
      <c r="B10" s="3063"/>
      <c r="C10" s="3066" t="s">
        <v>383</v>
      </c>
      <c r="D10" s="2300" t="s">
        <v>1049</v>
      </c>
      <c r="E10" s="2300" t="s">
        <v>1050</v>
      </c>
      <c r="F10" s="2300" t="s">
        <v>1051</v>
      </c>
      <c r="G10" s="2300" t="s">
        <v>1052</v>
      </c>
      <c r="H10" s="2300" t="s">
        <v>1051</v>
      </c>
      <c r="I10" s="2300" t="s">
        <v>1052</v>
      </c>
      <c r="J10" s="2300" t="s">
        <v>1051</v>
      </c>
      <c r="K10" s="2300" t="s">
        <v>1052</v>
      </c>
      <c r="L10" s="2293"/>
      <c r="M10" s="2294"/>
      <c r="N10" s="2294"/>
      <c r="O10" s="2294"/>
      <c r="P10" s="2294"/>
      <c r="Q10" s="2294"/>
      <c r="R10" s="2294"/>
    </row>
    <row r="11" spans="1:18" ht="5.0999999999999996" customHeight="1">
      <c r="A11" s="2301"/>
      <c r="B11" s="2302"/>
      <c r="C11" s="2302"/>
      <c r="D11" s="2302"/>
      <c r="E11" s="2302"/>
      <c r="F11" s="2302"/>
      <c r="G11" s="2302"/>
      <c r="H11" s="2302"/>
      <c r="I11" s="2302"/>
      <c r="J11" s="2302"/>
      <c r="K11" s="2302"/>
      <c r="L11" s="2303"/>
      <c r="M11" s="2294"/>
      <c r="N11" s="2294"/>
      <c r="O11" s="2294"/>
      <c r="P11" s="2294"/>
      <c r="Q11" s="2294"/>
      <c r="R11" s="2294"/>
    </row>
    <row r="12" spans="1:18">
      <c r="A12" s="2304"/>
      <c r="B12" s="2305" t="s">
        <v>500</v>
      </c>
      <c r="C12" s="2306">
        <f>(C14+C45)</f>
        <v>45</v>
      </c>
      <c r="D12" s="2306">
        <f>(D14+D45)</f>
        <v>20</v>
      </c>
      <c r="E12" s="2306">
        <f>(E14+E45)</f>
        <v>25</v>
      </c>
      <c r="F12" s="2307"/>
      <c r="G12" s="2307"/>
      <c r="H12" s="2306">
        <f>(H14+H45)</f>
        <v>27</v>
      </c>
      <c r="I12" s="2306">
        <f>(I14+I45)</f>
        <v>32</v>
      </c>
      <c r="J12" s="2307"/>
      <c r="K12" s="2307"/>
      <c r="L12" s="2307"/>
      <c r="M12" s="2299"/>
      <c r="N12" s="2299"/>
      <c r="O12" s="2299"/>
      <c r="P12" s="2299"/>
      <c r="Q12" s="2294"/>
      <c r="R12" s="2294"/>
    </row>
    <row r="13" spans="1:18" ht="3" customHeight="1">
      <c r="A13" s="2308"/>
      <c r="B13" s="2309"/>
      <c r="C13" s="2309"/>
      <c r="D13" s="2309"/>
      <c r="E13" s="2309"/>
      <c r="F13" s="2309"/>
      <c r="G13" s="2309"/>
      <c r="H13" s="2309"/>
      <c r="I13" s="2309"/>
      <c r="J13" s="2309"/>
      <c r="K13" s="2310"/>
      <c r="L13" s="2310"/>
      <c r="M13" s="2311"/>
      <c r="N13" s="2294"/>
      <c r="O13" s="2294"/>
      <c r="P13" s="2294"/>
      <c r="Q13" s="2294"/>
      <c r="R13" s="2294"/>
    </row>
    <row r="14" spans="1:18">
      <c r="A14" s="2304"/>
      <c r="B14" s="2305" t="s">
        <v>435</v>
      </c>
      <c r="C14" s="2306">
        <f>SUM(C18+C22+C23+C28+C29+C34+C40+C41+C42+C43)</f>
        <v>26</v>
      </c>
      <c r="D14" s="2306">
        <f>SUM(D18+D22+D23+D28+D29+D34+D40+D41+D42+D43)</f>
        <v>12</v>
      </c>
      <c r="E14" s="2306">
        <f>SUM(E18+E22+E23+E28+E29+E34+E40+E41+E42+E43)</f>
        <v>14</v>
      </c>
      <c r="F14" s="2307"/>
      <c r="G14" s="2307"/>
      <c r="H14" s="2306">
        <f>SUM(H16:H43)</f>
        <v>19</v>
      </c>
      <c r="I14" s="2306">
        <f>SUM(I16:I43)</f>
        <v>21</v>
      </c>
      <c r="J14" s="2307"/>
      <c r="K14" s="2307"/>
      <c r="L14" s="2307"/>
      <c r="M14" s="2299"/>
      <c r="N14" s="2299"/>
      <c r="O14" s="2294"/>
      <c r="P14" s="2294"/>
      <c r="Q14" s="2294"/>
      <c r="R14" s="2294"/>
    </row>
    <row r="15" spans="1:18" ht="10.5" hidden="1" customHeight="1">
      <c r="A15" s="2312"/>
      <c r="B15" s="2313"/>
      <c r="C15" s="2314"/>
      <c r="D15" s="2313"/>
      <c r="E15" s="2313"/>
      <c r="F15" s="2313"/>
      <c r="G15" s="2313"/>
      <c r="H15" s="2313"/>
      <c r="I15" s="2313"/>
      <c r="J15" s="2313"/>
      <c r="K15" s="2315"/>
      <c r="L15" s="2315"/>
      <c r="M15" s="2311"/>
      <c r="N15" s="2311"/>
      <c r="O15" s="2294"/>
      <c r="P15" s="2294"/>
      <c r="Q15" s="2294"/>
      <c r="R15" s="2294"/>
    </row>
    <row r="16" spans="1:18">
      <c r="A16" s="2316"/>
      <c r="B16" s="2317" t="s">
        <v>1308</v>
      </c>
      <c r="C16" s="2313"/>
      <c r="D16" s="2313"/>
      <c r="E16" s="2313"/>
      <c r="F16" s="2313"/>
      <c r="G16" s="2313"/>
      <c r="H16" s="2313"/>
      <c r="I16" s="2313"/>
      <c r="J16" s="2313"/>
      <c r="K16" s="2314"/>
      <c r="L16" s="2313"/>
      <c r="M16" s="2311"/>
      <c r="N16" s="2311"/>
      <c r="O16" s="2294"/>
      <c r="P16" s="2294"/>
      <c r="Q16" s="2294"/>
      <c r="R16" s="2294"/>
    </row>
    <row r="17" spans="1:18">
      <c r="A17" s="2316"/>
      <c r="B17" s="2317" t="s">
        <v>438</v>
      </c>
      <c r="C17" s="2313"/>
      <c r="D17" s="2313"/>
      <c r="E17" s="2313"/>
      <c r="F17" s="2313"/>
      <c r="G17" s="2313"/>
      <c r="H17" s="2313"/>
      <c r="I17" s="2313"/>
      <c r="J17" s="2313"/>
      <c r="K17" s="2313"/>
      <c r="L17" s="2313"/>
      <c r="M17" s="2294"/>
      <c r="N17" s="2294"/>
      <c r="O17" s="2294"/>
      <c r="P17" s="2294"/>
      <c r="Q17" s="2294"/>
      <c r="R17" s="2294"/>
    </row>
    <row r="18" spans="1:18">
      <c r="A18" s="2316"/>
      <c r="B18" s="2318" t="s">
        <v>580</v>
      </c>
      <c r="C18" s="2319">
        <f>SUM(C20:C21)</f>
        <v>8</v>
      </c>
      <c r="D18" s="2319">
        <f>SUM(D20:D21)</f>
        <v>2</v>
      </c>
      <c r="E18" s="2319">
        <f>SUM(E20:E21)</f>
        <v>6</v>
      </c>
      <c r="F18" s="2320"/>
      <c r="G18" s="2320"/>
      <c r="H18" s="2319">
        <f>SUM(H20:H21)</f>
        <v>2</v>
      </c>
      <c r="I18" s="2319">
        <f>SUM(I20:I21)</f>
        <v>6</v>
      </c>
      <c r="J18" s="2320"/>
      <c r="K18" s="2321"/>
      <c r="L18" s="2320"/>
      <c r="M18" s="2311"/>
      <c r="N18" s="2311"/>
      <c r="O18" s="2294"/>
      <c r="P18" s="2294"/>
      <c r="Q18" s="2294"/>
      <c r="R18" s="2294"/>
    </row>
    <row r="19" spans="1:18">
      <c r="A19" s="2316"/>
      <c r="B19" s="2322" t="s">
        <v>581</v>
      </c>
      <c r="C19" s="2323"/>
      <c r="D19" s="2323"/>
      <c r="E19" s="2323"/>
      <c r="F19" s="2323"/>
      <c r="G19" s="2323"/>
      <c r="H19" s="2323"/>
      <c r="I19" s="2323"/>
      <c r="J19" s="2323"/>
      <c r="K19" s="2323"/>
      <c r="L19" s="2313"/>
      <c r="M19" s="2294"/>
      <c r="N19" s="2294"/>
      <c r="O19" s="2294"/>
      <c r="P19" s="2294"/>
      <c r="Q19" s="2294"/>
      <c r="R19" s="2294"/>
    </row>
    <row r="20" spans="1:18">
      <c r="A20" s="2316"/>
      <c r="B20" s="2322" t="s">
        <v>513</v>
      </c>
      <c r="C20" s="2324">
        <f>SUM(D20:E20)</f>
        <v>2</v>
      </c>
      <c r="D20" s="2323"/>
      <c r="E20" s="2324">
        <v>2</v>
      </c>
      <c r="F20" s="2323"/>
      <c r="G20" s="2323"/>
      <c r="H20" s="2323"/>
      <c r="I20" s="2324">
        <v>2</v>
      </c>
      <c r="J20" s="2323"/>
      <c r="K20" s="2323"/>
      <c r="L20" s="2313"/>
      <c r="M20" s="2294"/>
      <c r="N20" s="2294"/>
      <c r="O20" s="2294"/>
      <c r="P20" s="2294"/>
      <c r="Q20" s="2294"/>
      <c r="R20" s="2294"/>
    </row>
    <row r="21" spans="1:18">
      <c r="A21" s="2316"/>
      <c r="B21" s="2322" t="s">
        <v>514</v>
      </c>
      <c r="C21" s="2324">
        <f>SUM(D21:E21)</f>
        <v>6</v>
      </c>
      <c r="D21" s="2324">
        <v>2</v>
      </c>
      <c r="E21" s="2324">
        <v>4</v>
      </c>
      <c r="F21" s="2323"/>
      <c r="G21" s="2323"/>
      <c r="H21" s="2324">
        <v>2</v>
      </c>
      <c r="I21" s="2324">
        <v>4</v>
      </c>
      <c r="J21" s="2323"/>
      <c r="K21" s="2323"/>
      <c r="L21" s="2313"/>
      <c r="M21" s="2294"/>
      <c r="N21" s="2294"/>
      <c r="O21" s="2294"/>
      <c r="P21" s="2294"/>
      <c r="Q21" s="2294"/>
      <c r="R21" s="2294"/>
    </row>
    <row r="22" spans="1:18">
      <c r="A22" s="2316"/>
      <c r="B22" s="2317" t="s">
        <v>582</v>
      </c>
      <c r="C22" s="2325">
        <f>SUM(D22:E22)</f>
        <v>4</v>
      </c>
      <c r="D22" s="2325">
        <v>3</v>
      </c>
      <c r="E22" s="2325">
        <v>1</v>
      </c>
      <c r="F22" s="2313"/>
      <c r="G22" s="2313"/>
      <c r="H22" s="2325">
        <v>3</v>
      </c>
      <c r="I22" s="2325">
        <v>1</v>
      </c>
      <c r="J22" s="2313"/>
      <c r="K22" s="2314"/>
      <c r="L22" s="2313"/>
      <c r="M22" s="2311"/>
      <c r="N22" s="2311"/>
      <c r="O22" s="2294"/>
      <c r="P22" s="2294"/>
      <c r="Q22" s="2294"/>
      <c r="R22" s="2294"/>
    </row>
    <row r="23" spans="1:18">
      <c r="A23" s="2316"/>
      <c r="B23" s="2318" t="s">
        <v>452</v>
      </c>
      <c r="C23" s="2319">
        <f>SUM(C24:C27)</f>
        <v>2</v>
      </c>
      <c r="D23" s="2319">
        <f>SUM(D24:D27)</f>
        <v>1</v>
      </c>
      <c r="E23" s="2319">
        <f>SUM(E24:E27)</f>
        <v>1</v>
      </c>
      <c r="F23" s="2320"/>
      <c r="G23" s="2320"/>
      <c r="H23" s="2319">
        <f>SUM(H24:H27)</f>
        <v>1</v>
      </c>
      <c r="I23" s="2319">
        <f>SUM(I24:I27)</f>
        <v>1</v>
      </c>
      <c r="J23" s="2320"/>
      <c r="K23" s="2321"/>
      <c r="L23" s="2320"/>
      <c r="M23" s="2311"/>
      <c r="N23" s="2311"/>
      <c r="O23" s="2294"/>
      <c r="P23" s="2294"/>
      <c r="Q23" s="2294"/>
      <c r="R23" s="2294"/>
    </row>
    <row r="24" spans="1:18">
      <c r="A24" s="2316"/>
      <c r="B24" s="2322" t="s">
        <v>581</v>
      </c>
      <c r="C24" s="2323"/>
      <c r="D24" s="2323"/>
      <c r="E24" s="2323"/>
      <c r="F24" s="2323"/>
      <c r="G24" s="2323"/>
      <c r="H24" s="2323"/>
      <c r="I24" s="2323"/>
      <c r="J24" s="2323"/>
      <c r="K24" s="2323"/>
      <c r="L24" s="2313"/>
      <c r="M24" s="2294"/>
      <c r="N24" s="2294"/>
      <c r="O24" s="2294"/>
      <c r="P24" s="2294"/>
      <c r="Q24" s="2294"/>
      <c r="R24" s="2294"/>
    </row>
    <row r="25" spans="1:18">
      <c r="A25" s="2316"/>
      <c r="B25" s="2322" t="s">
        <v>515</v>
      </c>
      <c r="C25" s="2324">
        <f>SUM(D25:E25)</f>
        <v>1</v>
      </c>
      <c r="D25" s="2323"/>
      <c r="E25" s="2324">
        <v>1</v>
      </c>
      <c r="F25" s="2323"/>
      <c r="G25" s="2323"/>
      <c r="H25" s="2323"/>
      <c r="I25" s="2324">
        <v>1</v>
      </c>
      <c r="J25" s="2323"/>
      <c r="K25" s="2323"/>
      <c r="L25" s="2313"/>
      <c r="M25" s="2294"/>
      <c r="N25" s="2294"/>
      <c r="O25" s="2294"/>
      <c r="P25" s="2294"/>
      <c r="Q25" s="2294"/>
      <c r="R25" s="2294"/>
    </row>
    <row r="26" spans="1:18">
      <c r="A26" s="2316"/>
      <c r="B26" s="2322" t="s">
        <v>516</v>
      </c>
      <c r="C26" s="2324">
        <f>SUM(D26:E26)</f>
        <v>1</v>
      </c>
      <c r="D26" s="2324">
        <v>1</v>
      </c>
      <c r="E26" s="2323"/>
      <c r="F26" s="2323"/>
      <c r="G26" s="2323"/>
      <c r="H26" s="2324">
        <v>1</v>
      </c>
      <c r="I26" s="2323"/>
      <c r="J26" s="2323"/>
      <c r="K26" s="2323"/>
      <c r="L26" s="2313"/>
      <c r="M26" s="2294"/>
      <c r="N26" s="2294"/>
      <c r="O26" s="2294"/>
      <c r="P26" s="2294"/>
      <c r="Q26" s="2294"/>
      <c r="R26" s="2294"/>
    </row>
    <row r="27" spans="1:18">
      <c r="A27" s="2316"/>
      <c r="B27" s="2322" t="s">
        <v>517</v>
      </c>
      <c r="C27" s="2323"/>
      <c r="D27" s="2323"/>
      <c r="E27" s="2323"/>
      <c r="F27" s="2323"/>
      <c r="G27" s="2323"/>
      <c r="H27" s="2323"/>
      <c r="I27" s="2323"/>
      <c r="J27" s="2323"/>
      <c r="K27" s="2323"/>
      <c r="L27" s="2313"/>
      <c r="M27" s="2294"/>
      <c r="N27" s="2294"/>
      <c r="O27" s="2294"/>
      <c r="P27" s="2294"/>
      <c r="Q27" s="2294"/>
      <c r="R27" s="2294"/>
    </row>
    <row r="28" spans="1:18">
      <c r="A28" s="2316"/>
      <c r="B28" s="2317" t="s">
        <v>486</v>
      </c>
      <c r="C28" s="2313"/>
      <c r="D28" s="2313"/>
      <c r="E28" s="2313"/>
      <c r="F28" s="2313"/>
      <c r="G28" s="2313"/>
      <c r="H28" s="2313"/>
      <c r="I28" s="2313"/>
      <c r="J28" s="2313"/>
      <c r="K28" s="2313"/>
      <c r="L28" s="2313"/>
      <c r="M28" s="2294"/>
      <c r="N28" s="2294"/>
      <c r="O28" s="2294"/>
      <c r="P28" s="2294"/>
      <c r="Q28" s="2294"/>
      <c r="R28" s="2294"/>
    </row>
    <row r="29" spans="1:18">
      <c r="A29" s="2316"/>
      <c r="B29" s="2318" t="s">
        <v>585</v>
      </c>
      <c r="C29" s="2320"/>
      <c r="D29" s="2320"/>
      <c r="E29" s="2320"/>
      <c r="F29" s="2320"/>
      <c r="G29" s="2320"/>
      <c r="H29" s="2320"/>
      <c r="I29" s="2320"/>
      <c r="J29" s="2320"/>
      <c r="K29" s="2321"/>
      <c r="L29" s="2313"/>
      <c r="M29" s="2311"/>
      <c r="N29" s="2311"/>
      <c r="O29" s="2294"/>
      <c r="P29" s="2294"/>
      <c r="Q29" s="2294"/>
      <c r="R29" s="2294"/>
    </row>
    <row r="30" spans="1:18">
      <c r="A30" s="2316"/>
      <c r="B30" s="2322" t="s">
        <v>581</v>
      </c>
      <c r="C30" s="2323"/>
      <c r="D30" s="2323"/>
      <c r="E30" s="2323"/>
      <c r="F30" s="2323"/>
      <c r="G30" s="2323"/>
      <c r="H30" s="2323"/>
      <c r="I30" s="2323"/>
      <c r="J30" s="2323"/>
      <c r="K30" s="2323"/>
      <c r="L30" s="2313"/>
      <c r="M30" s="2294"/>
      <c r="N30" s="2294"/>
      <c r="O30" s="2294"/>
      <c r="P30" s="2294"/>
      <c r="Q30" s="2294"/>
      <c r="R30" s="2294"/>
    </row>
    <row r="31" spans="1:18">
      <c r="A31" s="2316"/>
      <c r="B31" s="2322" t="s">
        <v>1053</v>
      </c>
      <c r="C31" s="2323"/>
      <c r="D31" s="2323"/>
      <c r="E31" s="2323"/>
      <c r="F31" s="2323"/>
      <c r="G31" s="2323"/>
      <c r="H31" s="2323"/>
      <c r="I31" s="2323"/>
      <c r="J31" s="2323"/>
      <c r="K31" s="2323"/>
      <c r="L31" s="2313"/>
      <c r="M31" s="2294"/>
      <c r="N31" s="2294"/>
      <c r="O31" s="2294"/>
      <c r="P31" s="2294"/>
      <c r="Q31" s="2294"/>
      <c r="R31" s="2294"/>
    </row>
    <row r="32" spans="1:18">
      <c r="A32" s="2316"/>
      <c r="B32" s="2322" t="s">
        <v>520</v>
      </c>
      <c r="C32" s="2323"/>
      <c r="D32" s="2323"/>
      <c r="E32" s="2323"/>
      <c r="F32" s="2323"/>
      <c r="G32" s="2323"/>
      <c r="H32" s="2323"/>
      <c r="I32" s="2323"/>
      <c r="J32" s="2323"/>
      <c r="K32" s="2323"/>
      <c r="L32" s="2313"/>
      <c r="M32" s="2294"/>
      <c r="N32" s="2294"/>
      <c r="O32" s="2294"/>
      <c r="P32" s="2294"/>
      <c r="Q32" s="2294"/>
      <c r="R32" s="2294"/>
    </row>
    <row r="33" spans="1:18">
      <c r="A33" s="2316"/>
      <c r="B33" s="2322" t="s">
        <v>1054</v>
      </c>
      <c r="C33" s="2323"/>
      <c r="D33" s="2323"/>
      <c r="E33" s="2323"/>
      <c r="F33" s="2323"/>
      <c r="G33" s="2323"/>
      <c r="H33" s="2323"/>
      <c r="I33" s="2323"/>
      <c r="J33" s="2323"/>
      <c r="K33" s="2323"/>
      <c r="L33" s="2313"/>
      <c r="M33" s="2294"/>
      <c r="N33" s="2294"/>
      <c r="O33" s="2294"/>
      <c r="P33" s="2294"/>
      <c r="Q33" s="2294"/>
      <c r="R33" s="2294"/>
    </row>
    <row r="34" spans="1:18">
      <c r="A34" s="2316"/>
      <c r="B34" s="2318" t="s">
        <v>579</v>
      </c>
      <c r="C34" s="2319">
        <f>SUM(C35:C39)</f>
        <v>4</v>
      </c>
      <c r="D34" s="2319">
        <f>SUM(D35:D39)</f>
        <v>4</v>
      </c>
      <c r="E34" s="2320"/>
      <c r="F34" s="2320"/>
      <c r="G34" s="2320"/>
      <c r="H34" s="2319">
        <f>SUM(H35:H39)</f>
        <v>4</v>
      </c>
      <c r="I34" s="2320"/>
      <c r="J34" s="2320"/>
      <c r="K34" s="2321"/>
      <c r="L34" s="2313"/>
      <c r="M34" s="2311"/>
      <c r="N34" s="2311"/>
      <c r="O34" s="2294"/>
      <c r="P34" s="2294"/>
      <c r="Q34" s="2294"/>
      <c r="R34" s="2294"/>
    </row>
    <row r="35" spans="1:18">
      <c r="A35" s="2316"/>
      <c r="B35" s="2322" t="s">
        <v>506</v>
      </c>
      <c r="C35" s="2326"/>
      <c r="D35" s="2326"/>
      <c r="E35" s="2326"/>
      <c r="F35" s="2326"/>
      <c r="G35" s="2326"/>
      <c r="H35" s="2326"/>
      <c r="I35" s="2326"/>
      <c r="J35" s="2326"/>
      <c r="K35" s="2326"/>
      <c r="L35" s="2313"/>
      <c r="M35" s="2294"/>
      <c r="N35" s="2294"/>
      <c r="O35" s="2294"/>
      <c r="P35" s="2294"/>
      <c r="Q35" s="2294"/>
      <c r="R35" s="2294"/>
    </row>
    <row r="36" spans="1:18">
      <c r="A36" s="2316"/>
      <c r="B36" s="2322" t="s">
        <v>507</v>
      </c>
      <c r="C36" s="2326"/>
      <c r="D36" s="2326"/>
      <c r="E36" s="2326"/>
      <c r="F36" s="2326"/>
      <c r="G36" s="2326"/>
      <c r="H36" s="2326"/>
      <c r="I36" s="2326"/>
      <c r="J36" s="2326"/>
      <c r="K36" s="2326"/>
      <c r="L36" s="2313"/>
      <c r="M36" s="2294"/>
      <c r="N36" s="2294"/>
      <c r="O36" s="2294"/>
      <c r="P36" s="2294"/>
      <c r="Q36" s="2294"/>
      <c r="R36" s="2294"/>
    </row>
    <row r="37" spans="1:18">
      <c r="A37" s="2316"/>
      <c r="B37" s="2322" t="s">
        <v>508</v>
      </c>
      <c r="C37" s="2326"/>
      <c r="D37" s="2326"/>
      <c r="E37" s="2326"/>
      <c r="F37" s="2326"/>
      <c r="G37" s="2326"/>
      <c r="H37" s="2326"/>
      <c r="I37" s="2326"/>
      <c r="J37" s="2326"/>
      <c r="K37" s="2326"/>
      <c r="L37" s="2313"/>
      <c r="M37" s="2294"/>
      <c r="N37" s="2294"/>
      <c r="O37" s="2294"/>
      <c r="P37" s="2294"/>
      <c r="Q37" s="2294"/>
      <c r="R37" s="2294"/>
    </row>
    <row r="38" spans="1:18">
      <c r="A38" s="2316"/>
      <c r="B38" s="2322" t="s">
        <v>784</v>
      </c>
      <c r="C38" s="2326"/>
      <c r="D38" s="2326"/>
      <c r="E38" s="2326"/>
      <c r="F38" s="2326"/>
      <c r="G38" s="2326"/>
      <c r="H38" s="2326"/>
      <c r="I38" s="2326"/>
      <c r="J38" s="2326"/>
      <c r="K38" s="2326"/>
      <c r="L38" s="2313"/>
      <c r="M38" s="2294"/>
      <c r="N38" s="2294"/>
      <c r="O38" s="2294"/>
      <c r="P38" s="2294"/>
      <c r="Q38" s="2294"/>
      <c r="R38" s="2294"/>
    </row>
    <row r="39" spans="1:18">
      <c r="A39" s="2316"/>
      <c r="B39" s="2322" t="s">
        <v>510</v>
      </c>
      <c r="C39" s="2327">
        <f>SUM(D39:E39)</f>
        <v>4</v>
      </c>
      <c r="D39" s="2327">
        <v>4</v>
      </c>
      <c r="E39" s="2326"/>
      <c r="F39" s="2326"/>
      <c r="G39" s="2326"/>
      <c r="H39" s="2327">
        <v>4</v>
      </c>
      <c r="I39" s="2326"/>
      <c r="J39" s="2326"/>
      <c r="K39" s="2326"/>
      <c r="L39" s="2313"/>
      <c r="M39" s="2294"/>
      <c r="N39" s="2294"/>
      <c r="O39" s="2294"/>
      <c r="P39" s="2294"/>
      <c r="Q39" s="2294"/>
      <c r="R39" s="2294"/>
    </row>
    <row r="40" spans="1:18">
      <c r="A40" s="2316"/>
      <c r="B40" s="2317" t="s">
        <v>587</v>
      </c>
      <c r="C40" s="2325">
        <f>SUM(D40:E40)</f>
        <v>3</v>
      </c>
      <c r="D40" s="2325">
        <v>1</v>
      </c>
      <c r="E40" s="2325">
        <v>2</v>
      </c>
      <c r="F40" s="2313"/>
      <c r="G40" s="2313"/>
      <c r="H40" s="2325">
        <v>1</v>
      </c>
      <c r="I40" s="2325">
        <v>2</v>
      </c>
      <c r="J40" s="2313"/>
      <c r="K40" s="2314"/>
      <c r="L40" s="2313"/>
      <c r="M40" s="2311"/>
      <c r="N40" s="2311"/>
      <c r="O40" s="2294"/>
      <c r="P40" s="2294"/>
      <c r="Q40" s="2294"/>
      <c r="R40" s="2294"/>
    </row>
    <row r="41" spans="1:18">
      <c r="A41" s="2316"/>
      <c r="B41" s="2317" t="s">
        <v>588</v>
      </c>
      <c r="C41" s="2313"/>
      <c r="D41" s="2313"/>
      <c r="E41" s="2313"/>
      <c r="F41" s="2313"/>
      <c r="G41" s="2313"/>
      <c r="H41" s="2313"/>
      <c r="I41" s="2313"/>
      <c r="J41" s="2313"/>
      <c r="K41" s="2314"/>
      <c r="L41" s="2313"/>
      <c r="M41" s="2311"/>
      <c r="N41" s="2311"/>
      <c r="O41" s="2294"/>
      <c r="P41" s="2294"/>
      <c r="Q41" s="2294"/>
      <c r="R41" s="2294"/>
    </row>
    <row r="42" spans="1:18">
      <c r="A42" s="2316"/>
      <c r="B42" s="2317" t="s">
        <v>589</v>
      </c>
      <c r="C42" s="2325">
        <f>SUM(D42:E42)</f>
        <v>1</v>
      </c>
      <c r="D42" s="2313"/>
      <c r="E42" s="2325">
        <v>1</v>
      </c>
      <c r="F42" s="2313"/>
      <c r="G42" s="2313"/>
      <c r="H42" s="2313"/>
      <c r="I42" s="2325">
        <v>1</v>
      </c>
      <c r="J42" s="2313"/>
      <c r="K42" s="2314"/>
      <c r="L42" s="2313"/>
      <c r="M42" s="2311"/>
      <c r="N42" s="2311"/>
      <c r="O42" s="2294"/>
      <c r="P42" s="2294"/>
      <c r="Q42" s="2294"/>
      <c r="R42" s="2294"/>
    </row>
    <row r="43" spans="1:18">
      <c r="A43" s="2316"/>
      <c r="B43" s="2317" t="s">
        <v>590</v>
      </c>
      <c r="C43" s="2325">
        <f>SUM(D43:E43)</f>
        <v>4</v>
      </c>
      <c r="D43" s="2325">
        <v>1</v>
      </c>
      <c r="E43" s="2325">
        <v>3</v>
      </c>
      <c r="F43" s="2313"/>
      <c r="G43" s="2313"/>
      <c r="H43" s="2325">
        <v>1</v>
      </c>
      <c r="I43" s="2325">
        <v>3</v>
      </c>
      <c r="J43" s="2313"/>
      <c r="K43" s="2314"/>
      <c r="L43" s="2313"/>
      <c r="M43" s="2311"/>
      <c r="N43" s="2311"/>
      <c r="O43" s="2294"/>
      <c r="P43" s="2294"/>
      <c r="Q43" s="2294"/>
      <c r="R43" s="2294"/>
    </row>
    <row r="44" spans="1:18" ht="10.5" hidden="1" customHeight="1">
      <c r="A44" s="2316"/>
      <c r="B44" s="2313"/>
      <c r="C44" s="2313"/>
      <c r="D44" s="2313"/>
      <c r="E44" s="2313"/>
      <c r="F44" s="2313"/>
      <c r="G44" s="2313"/>
      <c r="H44" s="2313"/>
      <c r="I44" s="2313"/>
      <c r="J44" s="2313"/>
      <c r="K44" s="2314"/>
      <c r="L44" s="2314"/>
      <c r="M44" s="2311"/>
      <c r="N44" s="2311"/>
      <c r="O44" s="2294"/>
      <c r="P44" s="2294"/>
      <c r="Q44" s="2294"/>
      <c r="R44" s="2294"/>
    </row>
    <row r="45" spans="1:18">
      <c r="A45" s="2316"/>
      <c r="B45" s="2305" t="s">
        <v>1055</v>
      </c>
      <c r="C45" s="2306">
        <f>SUM(C47:C62)</f>
        <v>19</v>
      </c>
      <c r="D45" s="2306">
        <f>SUM(D47:D62)</f>
        <v>8</v>
      </c>
      <c r="E45" s="2306">
        <f>SUM(E47:E62)</f>
        <v>11</v>
      </c>
      <c r="F45" s="2307"/>
      <c r="G45" s="2307"/>
      <c r="H45" s="2306">
        <f>SUM(H47:H62)</f>
        <v>8</v>
      </c>
      <c r="I45" s="2306">
        <f>SUM(I47:I62)</f>
        <v>11</v>
      </c>
      <c r="J45" s="2307"/>
      <c r="K45" s="2307"/>
      <c r="L45" s="2320"/>
      <c r="M45" s="2299"/>
      <c r="N45" s="2299"/>
      <c r="O45" s="2299"/>
      <c r="P45" s="2299"/>
      <c r="Q45" s="2294"/>
      <c r="R45" s="2294"/>
    </row>
    <row r="46" spans="1:18" ht="10.5" hidden="1" customHeight="1">
      <c r="A46" s="2316"/>
      <c r="B46" s="2313"/>
      <c r="C46" s="2313"/>
      <c r="D46" s="2313"/>
      <c r="E46" s="2313"/>
      <c r="F46" s="2313"/>
      <c r="G46" s="2313"/>
      <c r="H46" s="2313"/>
      <c r="I46" s="2313"/>
      <c r="J46" s="2313"/>
      <c r="K46" s="2314"/>
      <c r="L46" s="2314"/>
      <c r="M46" s="2311"/>
      <c r="N46" s="2311"/>
      <c r="O46" s="2294"/>
      <c r="P46" s="2294"/>
      <c r="Q46" s="2294"/>
      <c r="R46" s="2294"/>
    </row>
    <row r="47" spans="1:18">
      <c r="A47" s="2316"/>
      <c r="B47" s="2317" t="s">
        <v>471</v>
      </c>
      <c r="C47" s="2325">
        <f>SUM(D47:E47)</f>
        <v>11</v>
      </c>
      <c r="D47" s="2325">
        <v>5</v>
      </c>
      <c r="E47" s="2325">
        <v>6</v>
      </c>
      <c r="F47" s="2313"/>
      <c r="G47" s="2313"/>
      <c r="H47" s="2325">
        <v>5</v>
      </c>
      <c r="I47" s="2325">
        <v>6</v>
      </c>
      <c r="J47" s="2313"/>
      <c r="K47" s="2314"/>
      <c r="L47" s="2313"/>
      <c r="M47" s="2311"/>
      <c r="N47" s="2311"/>
      <c r="O47" s="2294"/>
      <c r="P47" s="2294"/>
      <c r="Q47" s="2294"/>
      <c r="R47" s="2294"/>
    </row>
    <row r="48" spans="1:18">
      <c r="A48" s="2316"/>
      <c r="B48" s="2317" t="s">
        <v>472</v>
      </c>
      <c r="C48" s="2313"/>
      <c r="D48" s="2313"/>
      <c r="E48" s="2313"/>
      <c r="F48" s="2313"/>
      <c r="G48" s="2313"/>
      <c r="H48" s="2313"/>
      <c r="I48" s="2313"/>
      <c r="J48" s="2313"/>
      <c r="K48" s="2314"/>
      <c r="L48" s="2313"/>
      <c r="M48" s="2311"/>
      <c r="N48" s="2311"/>
      <c r="O48" s="2294"/>
      <c r="P48" s="2294"/>
      <c r="Q48" s="2294"/>
      <c r="R48" s="2294"/>
    </row>
    <row r="49" spans="1:18">
      <c r="A49" s="2316"/>
      <c r="B49" s="2317" t="s">
        <v>473</v>
      </c>
      <c r="C49" s="2313"/>
      <c r="D49" s="2313"/>
      <c r="E49" s="2313"/>
      <c r="F49" s="2313"/>
      <c r="G49" s="2313"/>
      <c r="H49" s="2313"/>
      <c r="I49" s="2313"/>
      <c r="J49" s="2313"/>
      <c r="K49" s="2314"/>
      <c r="L49" s="2313"/>
      <c r="M49" s="2311"/>
      <c r="N49" s="2311"/>
      <c r="O49" s="2294"/>
      <c r="P49" s="2294"/>
      <c r="Q49" s="2294"/>
      <c r="R49" s="2294"/>
    </row>
    <row r="50" spans="1:18">
      <c r="A50" s="2316"/>
      <c r="B50" s="2317" t="s">
        <v>474</v>
      </c>
      <c r="C50" s="2313"/>
      <c r="D50" s="2313"/>
      <c r="E50" s="2313"/>
      <c r="F50" s="2313"/>
      <c r="G50" s="2313"/>
      <c r="H50" s="2313"/>
      <c r="I50" s="2313"/>
      <c r="J50" s="2313"/>
      <c r="K50" s="2314"/>
      <c r="L50" s="2313"/>
      <c r="M50" s="2311"/>
      <c r="N50" s="2311"/>
      <c r="O50" s="2294"/>
      <c r="P50" s="2294"/>
      <c r="Q50" s="2294"/>
      <c r="R50" s="2294"/>
    </row>
    <row r="51" spans="1:18">
      <c r="A51" s="2316"/>
      <c r="B51" s="2317" t="s">
        <v>475</v>
      </c>
      <c r="C51" s="2313"/>
      <c r="D51" s="2313"/>
      <c r="E51" s="2313"/>
      <c r="F51" s="2313"/>
      <c r="G51" s="2313"/>
      <c r="H51" s="2313"/>
      <c r="I51" s="2313"/>
      <c r="J51" s="2313"/>
      <c r="K51" s="2314"/>
      <c r="L51" s="2313"/>
      <c r="M51" s="2311"/>
      <c r="N51" s="2311"/>
      <c r="O51" s="2294"/>
      <c r="P51" s="2294"/>
      <c r="Q51" s="2294"/>
      <c r="R51" s="2294"/>
    </row>
    <row r="52" spans="1:18">
      <c r="A52" s="2316"/>
      <c r="B52" s="2317" t="s">
        <v>476</v>
      </c>
      <c r="C52" s="2313"/>
      <c r="D52" s="2313"/>
      <c r="E52" s="2313"/>
      <c r="F52" s="2313"/>
      <c r="G52" s="2313"/>
      <c r="H52" s="2313"/>
      <c r="I52" s="2313"/>
      <c r="J52" s="2313"/>
      <c r="K52" s="2314"/>
      <c r="L52" s="2313"/>
      <c r="M52" s="2311"/>
      <c r="N52" s="2311"/>
      <c r="O52" s="2294"/>
      <c r="P52" s="2294"/>
      <c r="Q52" s="2294"/>
      <c r="R52" s="2294"/>
    </row>
    <row r="53" spans="1:18">
      <c r="A53" s="2316"/>
      <c r="B53" s="2317" t="s">
        <v>477</v>
      </c>
      <c r="C53" s="2313"/>
      <c r="D53" s="2313"/>
      <c r="E53" s="2313"/>
      <c r="F53" s="2313"/>
      <c r="G53" s="2313"/>
      <c r="H53" s="2313"/>
      <c r="I53" s="2313"/>
      <c r="J53" s="2313"/>
      <c r="K53" s="2314"/>
      <c r="L53" s="2313"/>
      <c r="M53" s="2311"/>
      <c r="N53" s="2311"/>
      <c r="O53" s="2294"/>
      <c r="P53" s="2294"/>
      <c r="Q53" s="2294"/>
      <c r="R53" s="2294"/>
    </row>
    <row r="54" spans="1:18">
      <c r="A54" s="2316"/>
      <c r="B54" s="2317" t="s">
        <v>478</v>
      </c>
      <c r="C54" s="2313"/>
      <c r="D54" s="2313"/>
      <c r="E54" s="2313"/>
      <c r="F54" s="2313"/>
      <c r="G54" s="2313"/>
      <c r="H54" s="2313"/>
      <c r="I54" s="2313"/>
      <c r="J54" s="2313"/>
      <c r="K54" s="2314"/>
      <c r="L54" s="2313"/>
      <c r="M54" s="2311"/>
      <c r="N54" s="2311"/>
      <c r="O54" s="2294"/>
      <c r="P54" s="2294"/>
      <c r="Q54" s="2294"/>
      <c r="R54" s="2294"/>
    </row>
    <row r="55" spans="1:18">
      <c r="A55" s="2316"/>
      <c r="B55" s="2317" t="s">
        <v>479</v>
      </c>
      <c r="C55" s="2313"/>
      <c r="D55" s="2313"/>
      <c r="E55" s="2313"/>
      <c r="F55" s="2313"/>
      <c r="G55" s="2313"/>
      <c r="H55" s="2313"/>
      <c r="I55" s="2313"/>
      <c r="J55" s="2313"/>
      <c r="K55" s="2314"/>
      <c r="L55" s="2313"/>
      <c r="M55" s="2311"/>
      <c r="N55" s="2311"/>
      <c r="O55" s="2294"/>
      <c r="P55" s="2294"/>
      <c r="Q55" s="2294"/>
      <c r="R55" s="2294"/>
    </row>
    <row r="56" spans="1:18">
      <c r="A56" s="2316"/>
      <c r="B56" s="2317" t="s">
        <v>480</v>
      </c>
      <c r="C56" s="2313"/>
      <c r="D56" s="2313"/>
      <c r="E56" s="2313"/>
      <c r="F56" s="2313"/>
      <c r="G56" s="2313"/>
      <c r="H56" s="2313"/>
      <c r="I56" s="2313"/>
      <c r="J56" s="2313"/>
      <c r="K56" s="2314"/>
      <c r="L56" s="2313"/>
      <c r="M56" s="2311"/>
      <c r="N56" s="2311"/>
      <c r="O56" s="2294"/>
      <c r="P56" s="2294"/>
      <c r="Q56" s="2294"/>
      <c r="R56" s="2294"/>
    </row>
    <row r="57" spans="1:18">
      <c r="A57" s="2316"/>
      <c r="B57" s="2317" t="s">
        <v>481</v>
      </c>
      <c r="C57" s="2313"/>
      <c r="D57" s="2313"/>
      <c r="E57" s="2313"/>
      <c r="F57" s="2313"/>
      <c r="G57" s="2313"/>
      <c r="H57" s="2313"/>
      <c r="I57" s="2313"/>
      <c r="J57" s="2313"/>
      <c r="K57" s="2314"/>
      <c r="L57" s="2313"/>
      <c r="M57" s="2311"/>
      <c r="N57" s="2311"/>
      <c r="O57" s="2294"/>
      <c r="P57" s="2294"/>
      <c r="Q57" s="2294"/>
      <c r="R57" s="2294"/>
    </row>
    <row r="58" spans="1:18">
      <c r="A58" s="2316"/>
      <c r="B58" s="2317" t="s">
        <v>482</v>
      </c>
      <c r="C58" s="2313"/>
      <c r="D58" s="2313"/>
      <c r="E58" s="2313"/>
      <c r="F58" s="2313"/>
      <c r="G58" s="2313"/>
      <c r="H58" s="2313"/>
      <c r="I58" s="2313"/>
      <c r="J58" s="2313"/>
      <c r="K58" s="2314"/>
      <c r="L58" s="2313"/>
      <c r="M58" s="2311"/>
      <c r="N58" s="2311"/>
      <c r="O58" s="2294"/>
      <c r="P58" s="2294"/>
      <c r="Q58" s="2294"/>
      <c r="R58" s="2294"/>
    </row>
    <row r="59" spans="1:18">
      <c r="A59" s="2316"/>
      <c r="B59" s="2317" t="s">
        <v>483</v>
      </c>
      <c r="C59" s="2325">
        <f>SUM(D59:E59)</f>
        <v>8</v>
      </c>
      <c r="D59" s="2325">
        <v>3</v>
      </c>
      <c r="E59" s="2325">
        <v>5</v>
      </c>
      <c r="F59" s="2313"/>
      <c r="G59" s="2313"/>
      <c r="H59" s="2325">
        <v>3</v>
      </c>
      <c r="I59" s="2325">
        <v>5</v>
      </c>
      <c r="J59" s="2313"/>
      <c r="K59" s="2314"/>
      <c r="L59" s="2313"/>
      <c r="M59" s="2311"/>
      <c r="N59" s="2311"/>
      <c r="O59" s="2294"/>
      <c r="P59" s="2294"/>
      <c r="Q59" s="2294"/>
      <c r="R59" s="2294"/>
    </row>
    <row r="60" spans="1:18" ht="9" customHeight="1">
      <c r="A60" s="2316"/>
      <c r="B60" s="2317" t="s">
        <v>484</v>
      </c>
      <c r="C60" s="2313"/>
      <c r="D60" s="2313"/>
      <c r="E60" s="2313"/>
      <c r="F60" s="2313"/>
      <c r="G60" s="2313"/>
      <c r="H60" s="2313"/>
      <c r="I60" s="2313"/>
      <c r="J60" s="2313"/>
      <c r="K60" s="2313"/>
      <c r="L60" s="2313"/>
      <c r="M60" s="2294"/>
      <c r="N60" s="2294"/>
      <c r="O60" s="2294"/>
      <c r="P60" s="2294"/>
      <c r="Q60" s="2294"/>
      <c r="R60" s="2294"/>
    </row>
    <row r="61" spans="1:18" ht="9" customHeight="1">
      <c r="A61" s="2316"/>
      <c r="B61" s="2317" t="s">
        <v>672</v>
      </c>
      <c r="C61" s="2313"/>
      <c r="D61" s="2313"/>
      <c r="E61" s="2313"/>
      <c r="F61" s="2313"/>
      <c r="G61" s="2313"/>
      <c r="H61" s="2313"/>
      <c r="I61" s="2313"/>
      <c r="J61" s="2313"/>
      <c r="K61" s="2313"/>
      <c r="L61" s="2313"/>
      <c r="M61" s="2294"/>
      <c r="N61" s="2294"/>
    </row>
    <row r="62" spans="1:18" ht="9" customHeight="1">
      <c r="A62" s="2312"/>
      <c r="B62" s="2317" t="s">
        <v>486</v>
      </c>
      <c r="C62" s="2313"/>
      <c r="D62" s="2313"/>
      <c r="E62" s="2313"/>
      <c r="F62" s="2313"/>
      <c r="G62" s="2313"/>
      <c r="H62" s="2313"/>
      <c r="I62" s="2313"/>
      <c r="J62" s="2313"/>
      <c r="K62" s="2314"/>
      <c r="L62" s="2313"/>
      <c r="M62" s="2311"/>
      <c r="N62" s="2311"/>
    </row>
    <row r="63" spans="1:18" ht="3" customHeight="1">
      <c r="A63" s="2328"/>
    </row>
    <row r="64" spans="1:18">
      <c r="A64" s="2329" t="s">
        <v>1056</v>
      </c>
      <c r="J64" s="2329" t="s">
        <v>366</v>
      </c>
    </row>
  </sheetData>
  <sheetProtection password="CA55" sheet="1" objects="1" scenarios="1"/>
  <phoneticPr fontId="9" type="noConversion"/>
  <pageMargins left="0.5" right="0.75" top="1" bottom="0.5" header="0" footer="0"/>
  <pageSetup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BN98"/>
  <sheetViews>
    <sheetView showGridLines="0" workbookViewId="0">
      <selection sqref="A1:IV65536"/>
    </sheetView>
  </sheetViews>
  <sheetFormatPr baseColWidth="10" defaultColWidth="10" defaultRowHeight="9"/>
  <cols>
    <col min="1" max="1" width="3" style="2334" customWidth="1"/>
    <col min="2" max="2" width="42" style="2334" customWidth="1"/>
    <col min="3" max="3" width="16" style="2334" customWidth="1"/>
    <col min="4" max="4" width="3.59765625" style="2334" customWidth="1"/>
    <col min="5" max="5" width="14.3984375" style="2334" customWidth="1"/>
    <col min="6" max="6" width="9.19921875" style="2334" customWidth="1"/>
    <col min="7" max="7" width="16" style="2334" customWidth="1"/>
    <col min="8" max="8" width="4.19921875" style="2334" customWidth="1"/>
    <col min="9" max="10" width="6.59765625" style="2334" customWidth="1"/>
    <col min="11" max="11" width="1.19921875" style="2334" customWidth="1"/>
    <col min="12" max="13" width="6.59765625" style="2334" customWidth="1"/>
    <col min="14" max="14" width="1.19921875" style="2334" customWidth="1"/>
    <col min="15" max="18" width="6.59765625" style="2334" customWidth="1"/>
    <col min="19" max="19" width="1.19921875" style="2334" customWidth="1"/>
    <col min="20" max="21" width="6.59765625" style="2334" customWidth="1"/>
    <col min="22" max="22" width="1.19921875" style="2334" customWidth="1"/>
    <col min="23" max="25" width="6.59765625" style="2334" customWidth="1"/>
    <col min="26" max="26" width="0" style="2334" hidden="1" customWidth="1"/>
    <col min="27" max="27" width="1.19921875" style="2334" customWidth="1"/>
    <col min="28" max="29" width="6.59765625" style="2334" customWidth="1"/>
    <col min="30" max="30" width="1.19921875" style="2334" customWidth="1"/>
    <col min="31" max="32" width="6.59765625" style="2334" customWidth="1"/>
    <col min="33" max="33" width="1.19921875" style="2334" customWidth="1"/>
    <col min="34" max="35" width="6.59765625" style="2334" customWidth="1"/>
    <col min="36" max="36" width="1.19921875" style="2334" customWidth="1"/>
    <col min="37" max="38" width="6.59765625" style="2334" customWidth="1"/>
    <col min="39" max="39" width="1.19921875" style="2334" customWidth="1"/>
    <col min="40" max="41" width="6.59765625" style="2334" customWidth="1"/>
    <col min="42" max="42" width="1.19921875" style="2334" customWidth="1"/>
    <col min="43" max="43" width="6" style="2334" customWidth="1"/>
    <col min="44" max="44" width="6.59765625" style="2334" customWidth="1"/>
    <col min="45" max="45" width="1.19921875" style="2334" customWidth="1"/>
    <col min="46" max="47" width="6.59765625" style="2334" customWidth="1"/>
    <col min="48" max="48" width="1.19921875" style="2334" customWidth="1"/>
    <col min="49" max="155" width="10" style="2334"/>
    <col min="156" max="156" width="57.3984375" style="2334" customWidth="1"/>
    <col min="157" max="208" width="10" style="2334"/>
    <col min="209" max="209" width="70.19921875" style="2334" customWidth="1"/>
    <col min="210" max="16384" width="10" style="2334"/>
  </cols>
  <sheetData>
    <row r="1" spans="1:66" ht="10.5">
      <c r="A1" s="2330" t="s">
        <v>298</v>
      </c>
      <c r="B1" s="2331"/>
      <c r="C1" s="2332"/>
      <c r="D1" s="2333"/>
      <c r="E1" s="2333"/>
      <c r="F1" s="2333"/>
      <c r="G1" s="2333"/>
      <c r="H1" s="2333"/>
    </row>
    <row r="2" spans="1:66" ht="2.1" customHeight="1">
      <c r="A2" s="2332"/>
      <c r="B2" s="2331"/>
      <c r="C2" s="2332"/>
      <c r="D2" s="2333"/>
      <c r="E2" s="2333"/>
      <c r="F2" s="2333"/>
      <c r="G2" s="2333"/>
      <c r="H2" s="2333"/>
    </row>
    <row r="3" spans="1:66" ht="10.5">
      <c r="A3" s="2330" t="s">
        <v>1057</v>
      </c>
      <c r="B3" s="2331"/>
      <c r="C3" s="2332"/>
      <c r="D3" s="2333"/>
      <c r="E3" s="2333"/>
      <c r="F3" s="2333"/>
      <c r="G3" s="2333"/>
      <c r="H3" s="2333"/>
    </row>
    <row r="4" spans="1:66" ht="10.5">
      <c r="A4" s="2330" t="s">
        <v>1058</v>
      </c>
      <c r="B4" s="2331"/>
      <c r="C4" s="2332"/>
      <c r="D4" s="2333"/>
      <c r="E4" s="2333"/>
      <c r="F4" s="2333"/>
      <c r="G4" s="2333"/>
      <c r="H4" s="2333"/>
    </row>
    <row r="5" spans="1:66" ht="10.5">
      <c r="A5" s="2330" t="s">
        <v>36</v>
      </c>
      <c r="B5" s="2331"/>
      <c r="C5" s="2332"/>
      <c r="D5" s="2333"/>
      <c r="E5" s="2333"/>
      <c r="F5" s="2333"/>
      <c r="G5" s="2333"/>
      <c r="H5" s="2333"/>
    </row>
    <row r="6" spans="1:66" ht="10.5">
      <c r="A6" s="2330" t="s">
        <v>232</v>
      </c>
      <c r="B6" s="2331"/>
      <c r="C6" s="2332"/>
      <c r="D6" s="2333"/>
      <c r="E6" s="2333"/>
      <c r="F6" s="2333"/>
      <c r="G6" s="2333"/>
      <c r="H6" s="2333"/>
      <c r="BN6" s="2335" t="s">
        <v>380</v>
      </c>
    </row>
    <row r="7" spans="1:66" ht="11.1" customHeight="1">
      <c r="A7" s="2336"/>
      <c r="B7" s="2337" t="s">
        <v>1059</v>
      </c>
      <c r="C7" s="2338" t="s">
        <v>1060</v>
      </c>
      <c r="D7" s="2340"/>
      <c r="E7" s="2338" t="s">
        <v>1061</v>
      </c>
      <c r="F7" s="2339"/>
      <c r="G7" s="2338" t="s">
        <v>1062</v>
      </c>
      <c r="H7" s="2340"/>
    </row>
    <row r="8" spans="1:66" ht="9.9499999999999993" customHeight="1">
      <c r="A8" s="2341"/>
      <c r="B8" s="2342"/>
      <c r="C8" s="2343" t="s">
        <v>1063</v>
      </c>
      <c r="D8" s="2342"/>
      <c r="E8" s="2344" t="s">
        <v>1064</v>
      </c>
      <c r="F8" s="2342"/>
      <c r="G8" s="2343" t="s">
        <v>1065</v>
      </c>
      <c r="H8" s="2345"/>
    </row>
    <row r="9" spans="1:66" ht="9" hidden="1" customHeight="1">
      <c r="A9" s="2346"/>
      <c r="B9" s="2347"/>
      <c r="C9" s="2348"/>
      <c r="D9" s="2347"/>
      <c r="E9" s="2348"/>
      <c r="F9" s="2347"/>
      <c r="G9" s="2348"/>
      <c r="H9" s="2347"/>
    </row>
    <row r="10" spans="1:66" ht="9" hidden="1" customHeight="1">
      <c r="A10" s="2346"/>
      <c r="B10" s="2347"/>
      <c r="C10" s="2348"/>
      <c r="D10" s="2347"/>
      <c r="E10" s="2348"/>
      <c r="F10" s="2347"/>
      <c r="G10" s="2348"/>
      <c r="H10" s="2347"/>
    </row>
    <row r="11" spans="1:66" ht="11.1" customHeight="1">
      <c r="A11" s="2346"/>
      <c r="B11" s="2349" t="s">
        <v>884</v>
      </c>
      <c r="C11" s="2350">
        <f>SUM(C13+C40+C74)</f>
        <v>20543</v>
      </c>
      <c r="D11" s="2351"/>
      <c r="E11" s="2350">
        <f>SUM(E13+E40+E74)</f>
        <v>1348</v>
      </c>
      <c r="F11" s="2349" t="s">
        <v>126</v>
      </c>
      <c r="G11" s="2350">
        <f>(C11/E11)</f>
        <v>15.239614243323443</v>
      </c>
      <c r="H11" s="2351"/>
    </row>
    <row r="12" spans="1:66" ht="9" hidden="1" customHeight="1">
      <c r="A12" s="2346"/>
      <c r="B12" s="2352"/>
      <c r="C12" s="2353"/>
      <c r="D12" s="2352"/>
      <c r="E12" s="2353"/>
      <c r="F12" s="2352"/>
      <c r="G12" s="2353"/>
      <c r="H12" s="2352"/>
    </row>
    <row r="13" spans="1:66" ht="11.1" customHeight="1">
      <c r="A13" s="2346"/>
      <c r="B13" s="2349" t="s">
        <v>389</v>
      </c>
      <c r="C13" s="2350">
        <f>SUM(C15+C19+C30)</f>
        <v>242</v>
      </c>
      <c r="D13" s="2351"/>
      <c r="E13" s="2350">
        <f>SUM(E15+E19+E30)</f>
        <v>23</v>
      </c>
      <c r="F13" s="2351"/>
      <c r="G13" s="2350">
        <f>SUM(G19+G30)</f>
        <v>3.2173913043478262</v>
      </c>
      <c r="H13" s="2351"/>
    </row>
    <row r="14" spans="1:66" ht="9" hidden="1" customHeight="1">
      <c r="A14" s="2346"/>
      <c r="B14" s="2347"/>
      <c r="C14" s="2348"/>
      <c r="D14" s="2347"/>
      <c r="E14" s="2348"/>
      <c r="F14" s="2347"/>
      <c r="G14" s="2348"/>
      <c r="H14" s="2347"/>
    </row>
    <row r="15" spans="1:66" ht="11.1" customHeight="1">
      <c r="A15" s="2346"/>
      <c r="B15" s="2349" t="s">
        <v>635</v>
      </c>
      <c r="C15" s="2350">
        <f>SUM(C16+C17)</f>
        <v>17</v>
      </c>
      <c r="D15" s="2351"/>
      <c r="E15" s="2354"/>
      <c r="F15" s="2351"/>
      <c r="G15" s="2354"/>
      <c r="H15" s="2352"/>
    </row>
    <row r="16" spans="1:66" ht="9.9499999999999993" customHeight="1">
      <c r="A16" s="2346"/>
      <c r="B16" s="2355" t="s">
        <v>636</v>
      </c>
      <c r="C16" s="2356">
        <v>10</v>
      </c>
      <c r="D16" s="2347"/>
      <c r="E16" s="2348"/>
      <c r="F16" s="2347"/>
      <c r="G16" s="2348"/>
      <c r="H16" s="2347"/>
    </row>
    <row r="17" spans="1:9" ht="9.9499999999999993" customHeight="1">
      <c r="A17" s="2346"/>
      <c r="B17" s="2355" t="s">
        <v>1066</v>
      </c>
      <c r="C17" s="2356">
        <v>7</v>
      </c>
      <c r="D17" s="2347"/>
      <c r="E17" s="2348"/>
      <c r="F17" s="2347"/>
      <c r="G17" s="2348"/>
      <c r="H17" s="2347"/>
    </row>
    <row r="18" spans="1:9" ht="9" hidden="1" customHeight="1">
      <c r="A18" s="2346"/>
      <c r="B18" s="2347"/>
      <c r="C18" s="2348"/>
      <c r="D18" s="2347"/>
      <c r="E18" s="2348"/>
      <c r="F18" s="2347"/>
      <c r="G18" s="2348"/>
      <c r="H18" s="2347"/>
    </row>
    <row r="19" spans="1:9" ht="11.1" customHeight="1">
      <c r="A19" s="2346"/>
      <c r="B19" s="2349" t="s">
        <v>638</v>
      </c>
      <c r="C19" s="2350">
        <f>SUM(C20:C28)</f>
        <v>151</v>
      </c>
      <c r="D19" s="2351"/>
      <c r="E19" s="2354"/>
      <c r="F19" s="2351"/>
      <c r="G19" s="2354"/>
      <c r="H19" s="2351"/>
      <c r="I19" s="2333"/>
    </row>
    <row r="20" spans="1:9" ht="9.9499999999999993" customHeight="1">
      <c r="A20" s="2346"/>
      <c r="B20" s="2355" t="s">
        <v>1067</v>
      </c>
      <c r="C20" s="2356">
        <v>2</v>
      </c>
      <c r="D20" s="2347"/>
      <c r="E20" s="2348"/>
      <c r="F20" s="2347"/>
      <c r="G20" s="2348"/>
      <c r="H20" s="2347"/>
    </row>
    <row r="21" spans="1:9" ht="9.9499999999999993" customHeight="1">
      <c r="A21" s="2346"/>
      <c r="B21" s="2355" t="s">
        <v>639</v>
      </c>
      <c r="C21" s="2356">
        <v>32</v>
      </c>
      <c r="D21" s="2347"/>
      <c r="E21" s="2348"/>
      <c r="F21" s="2347"/>
      <c r="G21" s="2348"/>
      <c r="H21" s="2347"/>
    </row>
    <row r="22" spans="1:9" ht="9.9499999999999993" customHeight="1">
      <c r="A22" s="2346"/>
      <c r="B22" s="2355" t="s">
        <v>640</v>
      </c>
      <c r="C22" s="2356">
        <v>4</v>
      </c>
      <c r="D22" s="2347"/>
      <c r="E22" s="2348"/>
      <c r="F22" s="2347"/>
      <c r="G22" s="2348"/>
      <c r="H22" s="2347"/>
    </row>
    <row r="23" spans="1:9" ht="9.9499999999999993" customHeight="1">
      <c r="A23" s="2346"/>
      <c r="B23" s="2355" t="s">
        <v>1066</v>
      </c>
      <c r="C23" s="2356">
        <v>6</v>
      </c>
      <c r="D23" s="2347"/>
      <c r="E23" s="2348"/>
      <c r="F23" s="2347"/>
      <c r="G23" s="2348"/>
      <c r="H23" s="2347"/>
    </row>
    <row r="24" spans="1:9" ht="9.9499999999999993" customHeight="1">
      <c r="A24" s="2346"/>
      <c r="B24" s="2355" t="s">
        <v>641</v>
      </c>
      <c r="C24" s="2356">
        <v>44</v>
      </c>
      <c r="D24" s="2347"/>
      <c r="E24" s="2348"/>
      <c r="F24" s="2347"/>
      <c r="G24" s="2348"/>
      <c r="H24" s="2347"/>
    </row>
    <row r="25" spans="1:9" ht="9.9499999999999993" customHeight="1">
      <c r="A25" s="2346"/>
      <c r="B25" s="2355" t="s">
        <v>642</v>
      </c>
      <c r="C25" s="2356">
        <v>16</v>
      </c>
      <c r="D25" s="2347"/>
      <c r="E25" s="2348"/>
      <c r="F25" s="2347"/>
      <c r="G25" s="2348"/>
      <c r="H25" s="2347"/>
    </row>
    <row r="26" spans="1:9" ht="9.9499999999999993" customHeight="1">
      <c r="A26" s="2346"/>
      <c r="B26" s="2355" t="s">
        <v>1068</v>
      </c>
      <c r="C26" s="2356">
        <v>24</v>
      </c>
      <c r="D26" s="2347"/>
      <c r="E26" s="2348"/>
      <c r="F26" s="2347"/>
      <c r="G26" s="2348"/>
      <c r="H26" s="2347"/>
    </row>
    <row r="27" spans="1:9" ht="9.9499999999999993" customHeight="1">
      <c r="A27" s="2346"/>
      <c r="B27" s="2355" t="s">
        <v>1069</v>
      </c>
      <c r="C27" s="2356">
        <v>7</v>
      </c>
      <c r="D27" s="2347"/>
      <c r="E27" s="2348"/>
      <c r="F27" s="2347"/>
      <c r="G27" s="2348"/>
      <c r="H27" s="2347"/>
    </row>
    <row r="28" spans="1:9" ht="9.9499999999999993" customHeight="1">
      <c r="A28" s="2346"/>
      <c r="B28" s="2355" t="s">
        <v>645</v>
      </c>
      <c r="C28" s="2356">
        <v>16</v>
      </c>
      <c r="D28" s="2347"/>
      <c r="E28" s="2348"/>
      <c r="F28" s="2347"/>
      <c r="G28" s="2348"/>
      <c r="H28" s="2347"/>
    </row>
    <row r="29" spans="1:9" ht="9" hidden="1" customHeight="1">
      <c r="A29" s="2346"/>
      <c r="B29" s="2347"/>
      <c r="C29" s="2348"/>
      <c r="D29" s="2347"/>
      <c r="E29" s="2348"/>
      <c r="F29" s="2347"/>
      <c r="G29" s="2348"/>
      <c r="H29" s="2347"/>
    </row>
    <row r="30" spans="1:9" ht="11.1" customHeight="1">
      <c r="A30" s="2346"/>
      <c r="B30" s="2349" t="s">
        <v>167</v>
      </c>
      <c r="C30" s="2350">
        <f>SUM(C31:C38)</f>
        <v>74</v>
      </c>
      <c r="D30" s="2351"/>
      <c r="E30" s="2350">
        <f>SUM(E31:E38)</f>
        <v>23</v>
      </c>
      <c r="F30" s="2351"/>
      <c r="G30" s="2350">
        <f t="shared" ref="G30:G38" si="0">(C30/E30)</f>
        <v>3.2173913043478262</v>
      </c>
      <c r="H30" s="2351"/>
    </row>
    <row r="31" spans="1:9" ht="9.9499999999999993" customHeight="1">
      <c r="A31" s="2346"/>
      <c r="B31" s="2355" t="s">
        <v>646</v>
      </c>
      <c r="C31" s="2356">
        <v>7</v>
      </c>
      <c r="D31" s="2347"/>
      <c r="E31" s="2356">
        <v>3</v>
      </c>
      <c r="F31" s="2347"/>
      <c r="G31" s="2356">
        <f t="shared" si="0"/>
        <v>2.3333333333333335</v>
      </c>
      <c r="H31" s="2347"/>
    </row>
    <row r="32" spans="1:9" ht="9.9499999999999993" customHeight="1">
      <c r="A32" s="2346"/>
      <c r="B32" s="2355" t="s">
        <v>647</v>
      </c>
      <c r="C32" s="2356">
        <v>6</v>
      </c>
      <c r="D32" s="2347"/>
      <c r="E32" s="2356">
        <v>1</v>
      </c>
      <c r="F32" s="2347"/>
      <c r="G32" s="2356">
        <f t="shared" si="0"/>
        <v>6</v>
      </c>
      <c r="H32" s="2347"/>
    </row>
    <row r="33" spans="1:22" ht="9.9499999999999993" customHeight="1">
      <c r="A33" s="2346"/>
      <c r="B33" s="2355" t="s">
        <v>648</v>
      </c>
      <c r="C33" s="2356">
        <v>6</v>
      </c>
      <c r="D33" s="2347"/>
      <c r="E33" s="2356">
        <v>2</v>
      </c>
      <c r="F33" s="2347"/>
      <c r="G33" s="2356">
        <f t="shared" si="0"/>
        <v>3</v>
      </c>
      <c r="H33" s="2347"/>
    </row>
    <row r="34" spans="1:22" ht="9.9499999999999993" customHeight="1">
      <c r="A34" s="2346"/>
      <c r="B34" s="2355" t="s">
        <v>642</v>
      </c>
      <c r="C34" s="2356">
        <v>31</v>
      </c>
      <c r="D34" s="2347"/>
      <c r="E34" s="2356">
        <v>7</v>
      </c>
      <c r="F34" s="2347"/>
      <c r="G34" s="2356">
        <f t="shared" si="0"/>
        <v>4.4285714285714288</v>
      </c>
      <c r="H34" s="2347"/>
    </row>
    <row r="35" spans="1:22" ht="9.9499999999999993" customHeight="1">
      <c r="A35" s="2346"/>
      <c r="B35" s="2355" t="s">
        <v>649</v>
      </c>
      <c r="C35" s="2356">
        <v>7</v>
      </c>
      <c r="D35" s="2347"/>
      <c r="E35" s="2356">
        <v>3</v>
      </c>
      <c r="F35" s="2347"/>
      <c r="G35" s="2356">
        <f t="shared" si="0"/>
        <v>2.3333333333333335</v>
      </c>
      <c r="H35" s="2347"/>
    </row>
    <row r="36" spans="1:22" ht="9.9499999999999993" customHeight="1">
      <c r="A36" s="2346"/>
      <c r="B36" s="2355" t="s">
        <v>650</v>
      </c>
      <c r="C36" s="2356">
        <v>7</v>
      </c>
      <c r="D36" s="2347"/>
      <c r="E36" s="2356">
        <v>3</v>
      </c>
      <c r="F36" s="2347"/>
      <c r="G36" s="2356">
        <f t="shared" si="0"/>
        <v>2.3333333333333335</v>
      </c>
      <c r="H36" s="2347"/>
    </row>
    <row r="37" spans="1:22" ht="9.9499999999999993" customHeight="1">
      <c r="A37" s="2346"/>
      <c r="B37" s="2355" t="s">
        <v>651</v>
      </c>
      <c r="C37" s="2356">
        <v>6</v>
      </c>
      <c r="D37" s="2347"/>
      <c r="E37" s="2356">
        <v>3</v>
      </c>
      <c r="F37" s="2347"/>
      <c r="G37" s="2356">
        <f t="shared" si="0"/>
        <v>2</v>
      </c>
      <c r="H37" s="2347"/>
    </row>
    <row r="38" spans="1:22">
      <c r="A38" s="2346"/>
      <c r="B38" s="2355" t="s">
        <v>652</v>
      </c>
      <c r="C38" s="2356">
        <v>4</v>
      </c>
      <c r="D38" s="2347"/>
      <c r="E38" s="2356">
        <v>1</v>
      </c>
      <c r="F38" s="2347"/>
      <c r="G38" s="2356">
        <f t="shared" si="0"/>
        <v>4</v>
      </c>
      <c r="H38" s="2347"/>
    </row>
    <row r="39" spans="1:22" ht="9" hidden="1" customHeight="1">
      <c r="A39" s="2346"/>
      <c r="B39" s="2347"/>
      <c r="C39" s="2348"/>
      <c r="D39" s="2347"/>
      <c r="E39" s="2348"/>
      <c r="F39" s="2347"/>
      <c r="G39" s="2348"/>
      <c r="H39" s="2347"/>
    </row>
    <row r="40" spans="1:22" ht="11.1" customHeight="1">
      <c r="A40" s="2346"/>
      <c r="B40" s="2349" t="s">
        <v>435</v>
      </c>
      <c r="C40" s="2350">
        <f>SUM(C42+C43+C46+C52+C56+C57+C62+C63+C68+C69+C70+C71+C72)</f>
        <v>7924</v>
      </c>
      <c r="D40" s="2351"/>
      <c r="E40" s="2350">
        <f>SUM(E42+E43+E46+E52+E56+E57+E62+E63+E68+E69+E70+E71+E72)</f>
        <v>707</v>
      </c>
      <c r="F40" s="2351"/>
      <c r="G40" s="2350">
        <f>(C40/E40)</f>
        <v>11.207920792079207</v>
      </c>
      <c r="H40" s="2352"/>
    </row>
    <row r="41" spans="1:22" ht="9" hidden="1" customHeight="1">
      <c r="A41" s="2346"/>
      <c r="B41" s="2347"/>
      <c r="C41" s="2348"/>
      <c r="D41" s="2347"/>
      <c r="E41" s="2348"/>
      <c r="F41" s="2347"/>
      <c r="G41" s="2348"/>
      <c r="H41" s="2347"/>
      <c r="S41" s="2357"/>
      <c r="U41" s="2357"/>
      <c r="V41" s="2357"/>
    </row>
    <row r="42" spans="1:22" ht="9.9499999999999993" customHeight="1">
      <c r="A42" s="2346"/>
      <c r="B42" s="2355" t="s">
        <v>1070</v>
      </c>
      <c r="C42" s="2356">
        <v>170</v>
      </c>
      <c r="D42" s="2347"/>
      <c r="E42" s="2356">
        <v>52</v>
      </c>
      <c r="F42" s="2347"/>
      <c r="G42" s="2356">
        <f>(C42/E42)</f>
        <v>3.2692307692307692</v>
      </c>
      <c r="H42" s="2347"/>
    </row>
    <row r="43" spans="1:22" ht="9.9499999999999993" customHeight="1">
      <c r="A43" s="2346"/>
      <c r="B43" s="2358" t="s">
        <v>438</v>
      </c>
      <c r="C43" s="2359">
        <f>SUM(C44:C45)</f>
        <v>216</v>
      </c>
      <c r="D43" s="2360"/>
      <c r="E43" s="2359">
        <f>SUM(E44:E45)</f>
        <v>20</v>
      </c>
      <c r="F43" s="2360"/>
      <c r="G43" s="2359">
        <f>(C43/E43)</f>
        <v>10.8</v>
      </c>
      <c r="H43" s="2360"/>
      <c r="I43" s="2331"/>
      <c r="U43" s="2357"/>
      <c r="V43" s="2357"/>
    </row>
    <row r="44" spans="1:22" ht="9.9499999999999993" customHeight="1">
      <c r="A44" s="2346"/>
      <c r="B44" s="2361" t="s">
        <v>1071</v>
      </c>
      <c r="C44" s="2362">
        <v>158</v>
      </c>
      <c r="D44" s="2363"/>
      <c r="E44" s="2362">
        <v>14</v>
      </c>
      <c r="F44" s="2363"/>
      <c r="G44" s="2362">
        <f>(C44/E44)</f>
        <v>11.285714285714286</v>
      </c>
      <c r="H44" s="2363"/>
    </row>
    <row r="45" spans="1:22" ht="9.9499999999999993" customHeight="1">
      <c r="A45" s="2346"/>
      <c r="B45" s="2361" t="s">
        <v>1072</v>
      </c>
      <c r="C45" s="2362">
        <v>58</v>
      </c>
      <c r="D45" s="2363"/>
      <c r="E45" s="2362">
        <v>6</v>
      </c>
      <c r="F45" s="2363"/>
      <c r="G45" s="2362">
        <f>(C45/E45)</f>
        <v>9.6666666666666661</v>
      </c>
      <c r="H45" s="2363"/>
    </row>
    <row r="46" spans="1:22" ht="9.9499999999999993" customHeight="1">
      <c r="A46" s="2346"/>
      <c r="B46" s="2355" t="s">
        <v>1073</v>
      </c>
      <c r="C46" s="2356">
        <f>SUM(C47:C51)</f>
        <v>739</v>
      </c>
      <c r="D46" s="2347"/>
      <c r="E46" s="2356">
        <v>89</v>
      </c>
      <c r="F46" s="2347"/>
      <c r="G46" s="2356">
        <f>(C46/E46)</f>
        <v>8.3033707865168545</v>
      </c>
      <c r="H46" s="2347"/>
    </row>
    <row r="47" spans="1:22" ht="9.9499999999999993" customHeight="1">
      <c r="A47" s="2346"/>
      <c r="B47" s="2361" t="s">
        <v>1074</v>
      </c>
      <c r="C47" s="2362">
        <v>131</v>
      </c>
      <c r="D47" s="2363"/>
      <c r="E47" s="2364"/>
      <c r="F47" s="2363"/>
      <c r="G47" s="2364"/>
      <c r="H47" s="2363"/>
    </row>
    <row r="48" spans="1:22" ht="9.9499999999999993" customHeight="1">
      <c r="A48" s="2346"/>
      <c r="B48" s="2361" t="s">
        <v>1075</v>
      </c>
      <c r="C48" s="2362">
        <v>142</v>
      </c>
      <c r="D48" s="2363"/>
      <c r="E48" s="2364"/>
      <c r="F48" s="2363"/>
      <c r="G48" s="2364"/>
      <c r="H48" s="2363"/>
    </row>
    <row r="49" spans="1:22" ht="9.9499999999999993" customHeight="1">
      <c r="A49" s="2346"/>
      <c r="B49" s="2361" t="s">
        <v>1076</v>
      </c>
      <c r="C49" s="2362">
        <v>117</v>
      </c>
      <c r="D49" s="2363"/>
      <c r="E49" s="2364"/>
      <c r="F49" s="2363"/>
      <c r="G49" s="2364"/>
      <c r="H49" s="2363"/>
    </row>
    <row r="50" spans="1:22" ht="9.9499999999999993" customHeight="1">
      <c r="A50" s="2346"/>
      <c r="B50" s="2361" t="s">
        <v>1077</v>
      </c>
      <c r="C50" s="2362">
        <v>51</v>
      </c>
      <c r="D50" s="2363"/>
      <c r="E50" s="2364"/>
      <c r="F50" s="2363"/>
      <c r="G50" s="2364"/>
      <c r="H50" s="2363"/>
    </row>
    <row r="51" spans="1:22" ht="9.9499999999999993" customHeight="1">
      <c r="A51" s="2346"/>
      <c r="B51" s="2361" t="s">
        <v>1078</v>
      </c>
      <c r="C51" s="2362">
        <v>298</v>
      </c>
      <c r="D51" s="2363"/>
      <c r="E51" s="2364"/>
      <c r="F51" s="2363"/>
      <c r="G51" s="2364"/>
      <c r="H51" s="2363"/>
    </row>
    <row r="52" spans="1:22" ht="9.9499999999999993" customHeight="1">
      <c r="A52" s="2346"/>
      <c r="B52" s="2355" t="s">
        <v>1079</v>
      </c>
      <c r="C52" s="2356">
        <f>SUM(C53:C55)</f>
        <v>2271</v>
      </c>
      <c r="D52" s="2347"/>
      <c r="E52" s="2356">
        <v>71</v>
      </c>
      <c r="F52" s="2347"/>
      <c r="G52" s="2356">
        <f>(C52/E52)</f>
        <v>31.985915492957748</v>
      </c>
      <c r="H52" s="2347"/>
    </row>
    <row r="53" spans="1:22" ht="9.9499999999999993" customHeight="1">
      <c r="A53" s="2346"/>
      <c r="B53" s="2361" t="s">
        <v>1080</v>
      </c>
      <c r="C53" s="2362">
        <v>698</v>
      </c>
      <c r="D53" s="2363"/>
      <c r="E53" s="2364"/>
      <c r="F53" s="2363"/>
      <c r="G53" s="2364"/>
      <c r="H53" s="2363"/>
    </row>
    <row r="54" spans="1:22" ht="9.9499999999999993" customHeight="1">
      <c r="A54" s="2346"/>
      <c r="B54" s="2361" t="s">
        <v>1081</v>
      </c>
      <c r="C54" s="2362">
        <v>412</v>
      </c>
      <c r="D54" s="2363"/>
      <c r="E54" s="2364"/>
      <c r="F54" s="2363"/>
      <c r="G54" s="2364"/>
      <c r="H54" s="2363"/>
    </row>
    <row r="55" spans="1:22" ht="9.9499999999999993" customHeight="1">
      <c r="A55" s="2346"/>
      <c r="B55" s="2361" t="s">
        <v>1082</v>
      </c>
      <c r="C55" s="2362">
        <v>1161</v>
      </c>
      <c r="D55" s="2363"/>
      <c r="E55" s="2364"/>
      <c r="F55" s="2363"/>
      <c r="G55" s="2364"/>
      <c r="H55" s="2363"/>
    </row>
    <row r="56" spans="1:22" ht="9.9499999999999993" customHeight="1">
      <c r="A56" s="2346"/>
      <c r="B56" s="2355" t="s">
        <v>582</v>
      </c>
      <c r="C56" s="2356">
        <v>1444</v>
      </c>
      <c r="D56" s="2347"/>
      <c r="E56" s="2356">
        <v>51</v>
      </c>
      <c r="F56" s="2347"/>
      <c r="G56" s="2356">
        <f>(C56/E56)</f>
        <v>28.313725490196077</v>
      </c>
      <c r="H56" s="2347"/>
    </row>
    <row r="57" spans="1:22" ht="9.9499999999999993" customHeight="1">
      <c r="A57" s="2346"/>
      <c r="B57" s="2355" t="s">
        <v>452</v>
      </c>
      <c r="C57" s="2356">
        <f>SUM(C58:C61)</f>
        <v>743</v>
      </c>
      <c r="D57" s="2347"/>
      <c r="E57" s="2356">
        <v>58</v>
      </c>
      <c r="F57" s="2347"/>
      <c r="G57" s="2356">
        <f>(C57/E57)</f>
        <v>12.810344827586206</v>
      </c>
      <c r="H57" s="2347"/>
      <c r="S57" s="2357"/>
      <c r="U57" s="2357"/>
      <c r="V57" s="2357"/>
    </row>
    <row r="58" spans="1:22" ht="9.9499999999999993" customHeight="1">
      <c r="A58" s="2346"/>
      <c r="B58" s="2361" t="s">
        <v>1080</v>
      </c>
      <c r="C58" s="2362">
        <v>239</v>
      </c>
      <c r="D58" s="2363"/>
      <c r="E58" s="2364"/>
      <c r="F58" s="2363"/>
      <c r="G58" s="2364"/>
      <c r="H58" s="2363"/>
    </row>
    <row r="59" spans="1:22" ht="9.9499999999999993" customHeight="1">
      <c r="A59" s="2346"/>
      <c r="B59" s="2361" t="s">
        <v>1083</v>
      </c>
      <c r="C59" s="2362">
        <v>87</v>
      </c>
      <c r="D59" s="2363"/>
      <c r="E59" s="2364"/>
      <c r="F59" s="2363"/>
      <c r="G59" s="2364"/>
      <c r="H59" s="2363"/>
    </row>
    <row r="60" spans="1:22" ht="9.9499999999999993" customHeight="1">
      <c r="A60" s="2346"/>
      <c r="B60" s="2361" t="s">
        <v>1084</v>
      </c>
      <c r="C60" s="2362">
        <v>337</v>
      </c>
      <c r="D60" s="2363"/>
      <c r="E60" s="2364"/>
      <c r="F60" s="2363"/>
      <c r="G60" s="2364"/>
      <c r="H60" s="2363"/>
    </row>
    <row r="61" spans="1:22" ht="9.9499999999999993" customHeight="1">
      <c r="A61" s="2346"/>
      <c r="B61" s="2361" t="s">
        <v>1085</v>
      </c>
      <c r="C61" s="2362">
        <v>80</v>
      </c>
      <c r="D61" s="2363"/>
      <c r="E61" s="2362">
        <v>10</v>
      </c>
      <c r="F61" s="2363"/>
      <c r="G61" s="2362">
        <f>(C61/E61)</f>
        <v>8</v>
      </c>
      <c r="H61" s="2363"/>
    </row>
    <row r="62" spans="1:22" ht="9.9499999999999993" customHeight="1">
      <c r="A62" s="2346"/>
      <c r="B62" s="2355" t="s">
        <v>486</v>
      </c>
      <c r="C62" s="2356">
        <v>341</v>
      </c>
      <c r="D62" s="2347"/>
      <c r="E62" s="2356">
        <v>67</v>
      </c>
      <c r="F62" s="2347"/>
      <c r="G62" s="2356">
        <f>(C62/E62)</f>
        <v>5.08955223880597</v>
      </c>
      <c r="H62" s="2347"/>
      <c r="S62" s="2357"/>
      <c r="U62" s="2357"/>
      <c r="V62" s="2357"/>
    </row>
    <row r="63" spans="1:22" ht="9.9499999999999993" customHeight="1">
      <c r="A63" s="2346"/>
      <c r="B63" s="2355" t="s">
        <v>585</v>
      </c>
      <c r="C63" s="2356">
        <f>SUM(C64:C67)</f>
        <v>106</v>
      </c>
      <c r="D63" s="2347"/>
      <c r="E63" s="2356">
        <v>25</v>
      </c>
      <c r="F63" s="2347"/>
      <c r="G63" s="2356">
        <f>(C63/E63)</f>
        <v>4.24</v>
      </c>
      <c r="H63" s="2347"/>
      <c r="S63" s="2357"/>
      <c r="U63" s="2357"/>
      <c r="V63" s="2357"/>
    </row>
    <row r="64" spans="1:22" ht="9.9499999999999993" customHeight="1">
      <c r="A64" s="2346"/>
      <c r="B64" s="2361" t="s">
        <v>1080</v>
      </c>
      <c r="C64" s="2362">
        <v>59</v>
      </c>
      <c r="D64" s="2363"/>
      <c r="E64" s="2364"/>
      <c r="F64" s="2363"/>
      <c r="G64" s="2364"/>
      <c r="H64" s="2363"/>
    </row>
    <row r="65" spans="1:22" ht="9.9499999999999993" customHeight="1">
      <c r="A65" s="2346"/>
      <c r="B65" s="2361" t="s">
        <v>1086</v>
      </c>
      <c r="C65" s="2362">
        <v>29</v>
      </c>
      <c r="D65" s="2363"/>
      <c r="E65" s="2364"/>
      <c r="F65" s="2363"/>
      <c r="G65" s="2364"/>
      <c r="H65" s="2363"/>
    </row>
    <row r="66" spans="1:22" ht="9.9499999999999993" customHeight="1">
      <c r="A66" s="2346"/>
      <c r="B66" s="2361" t="s">
        <v>1087</v>
      </c>
      <c r="C66" s="2362">
        <v>8</v>
      </c>
      <c r="D66" s="2363"/>
      <c r="E66" s="2364"/>
      <c r="F66" s="2363"/>
      <c r="G66" s="2364"/>
      <c r="H66" s="2363"/>
    </row>
    <row r="67" spans="1:22" ht="9.9499999999999993" customHeight="1">
      <c r="A67" s="2346"/>
      <c r="B67" s="2361" t="s">
        <v>1088</v>
      </c>
      <c r="C67" s="2362">
        <v>10</v>
      </c>
      <c r="D67" s="2363"/>
      <c r="E67" s="2364"/>
      <c r="F67" s="2363"/>
      <c r="G67" s="2364"/>
      <c r="H67" s="2363"/>
    </row>
    <row r="68" spans="1:22" ht="9.9499999999999993" customHeight="1">
      <c r="A68" s="2346"/>
      <c r="B68" s="2355" t="s">
        <v>586</v>
      </c>
      <c r="C68" s="2356">
        <v>115</v>
      </c>
      <c r="D68" s="2347"/>
      <c r="E68" s="2356">
        <v>8</v>
      </c>
      <c r="F68" s="2347"/>
      <c r="G68" s="2356">
        <f>(C68/E68)</f>
        <v>14.375</v>
      </c>
      <c r="H68" s="2347"/>
      <c r="S68" s="2357"/>
      <c r="U68" s="2357"/>
      <c r="V68" s="2357"/>
    </row>
    <row r="69" spans="1:22" ht="9.9499999999999993" customHeight="1">
      <c r="A69" s="2346"/>
      <c r="B69" s="2355" t="s">
        <v>587</v>
      </c>
      <c r="C69" s="2356">
        <v>700</v>
      </c>
      <c r="D69" s="2347"/>
      <c r="E69" s="2356">
        <v>133</v>
      </c>
      <c r="F69" s="2347"/>
      <c r="G69" s="2356">
        <f>(C69/E69)</f>
        <v>5.2631578947368425</v>
      </c>
      <c r="H69" s="2347"/>
    </row>
    <row r="70" spans="1:22" ht="9.9499999999999993" customHeight="1">
      <c r="A70" s="2346"/>
      <c r="B70" s="2355" t="s">
        <v>588</v>
      </c>
      <c r="C70" s="2356">
        <v>219</v>
      </c>
      <c r="D70" s="2347"/>
      <c r="E70" s="2356">
        <v>33</v>
      </c>
      <c r="F70" s="2347"/>
      <c r="G70" s="2356">
        <f>(C70/E70)</f>
        <v>6.6363636363636367</v>
      </c>
      <c r="H70" s="2347"/>
    </row>
    <row r="71" spans="1:22" ht="9.9499999999999993" customHeight="1">
      <c r="A71" s="2346"/>
      <c r="B71" s="2355" t="s">
        <v>589</v>
      </c>
      <c r="C71" s="2356">
        <v>304</v>
      </c>
      <c r="D71" s="2347"/>
      <c r="E71" s="2356">
        <v>35</v>
      </c>
      <c r="F71" s="2347"/>
      <c r="G71" s="2356">
        <f>(C71/E71)</f>
        <v>8.6857142857142851</v>
      </c>
      <c r="H71" s="2347"/>
    </row>
    <row r="72" spans="1:22" ht="9.9499999999999993" customHeight="1">
      <c r="A72" s="2346"/>
      <c r="B72" s="2355" t="s">
        <v>590</v>
      </c>
      <c r="C72" s="2356">
        <v>556</v>
      </c>
      <c r="D72" s="2347"/>
      <c r="E72" s="2356">
        <v>65</v>
      </c>
      <c r="F72" s="2347"/>
      <c r="G72" s="2356">
        <f>(C72/E72)</f>
        <v>8.5538461538461537</v>
      </c>
      <c r="H72" s="2347"/>
    </row>
    <row r="73" spans="1:22" ht="9" hidden="1" customHeight="1">
      <c r="A73" s="2346"/>
      <c r="B73" s="2347"/>
      <c r="C73" s="2348"/>
      <c r="D73" s="2347"/>
      <c r="E73" s="2348"/>
      <c r="F73" s="2347"/>
      <c r="G73" s="2348"/>
      <c r="H73" s="2347"/>
    </row>
    <row r="74" spans="1:22" ht="11.1" customHeight="1">
      <c r="A74" s="2346"/>
      <c r="B74" s="2349" t="s">
        <v>470</v>
      </c>
      <c r="C74" s="2350">
        <f>SUM(C76:C92)</f>
        <v>12377</v>
      </c>
      <c r="D74" s="2351"/>
      <c r="E74" s="2350">
        <f>SUM(E76:E92)</f>
        <v>618</v>
      </c>
      <c r="F74" s="2351"/>
      <c r="G74" s="2350">
        <f>(C74/E74)</f>
        <v>20.027508090614887</v>
      </c>
      <c r="H74" s="2352"/>
    </row>
    <row r="75" spans="1:22" ht="9" hidden="1" customHeight="1">
      <c r="A75" s="2346"/>
      <c r="B75" s="2347"/>
      <c r="C75" s="2348"/>
      <c r="D75" s="2347"/>
      <c r="E75" s="2348"/>
      <c r="F75" s="2347"/>
      <c r="G75" s="2348"/>
      <c r="H75" s="2347"/>
    </row>
    <row r="76" spans="1:22" ht="9.9499999999999993" customHeight="1">
      <c r="A76" s="2346"/>
      <c r="B76" s="2355" t="s">
        <v>1089</v>
      </c>
      <c r="C76" s="2356">
        <v>3350</v>
      </c>
      <c r="D76" s="2347"/>
      <c r="E76" s="2356">
        <v>187</v>
      </c>
      <c r="F76" s="2347"/>
      <c r="G76" s="2356">
        <f t="shared" ref="G76:G90" si="1">(C76/E76)</f>
        <v>17.914438502673796</v>
      </c>
      <c r="H76" s="2347"/>
    </row>
    <row r="77" spans="1:22" ht="9.9499999999999993" customHeight="1">
      <c r="A77" s="2346"/>
      <c r="B77" s="2355" t="s">
        <v>1090</v>
      </c>
      <c r="C77" s="2356">
        <v>789</v>
      </c>
      <c r="D77" s="2347"/>
      <c r="E77" s="2356">
        <v>34</v>
      </c>
      <c r="F77" s="2347"/>
      <c r="G77" s="2356">
        <f t="shared" si="1"/>
        <v>23.205882352941178</v>
      </c>
      <c r="H77" s="2347"/>
    </row>
    <row r="78" spans="1:22" ht="9.9499999999999993" customHeight="1">
      <c r="A78" s="2346"/>
      <c r="B78" s="2355" t="s">
        <v>1091</v>
      </c>
      <c r="C78" s="2356">
        <v>971</v>
      </c>
      <c r="D78" s="2347"/>
      <c r="E78" s="2356">
        <v>36</v>
      </c>
      <c r="F78" s="2347"/>
      <c r="G78" s="2356">
        <f t="shared" si="1"/>
        <v>26.972222222222221</v>
      </c>
      <c r="H78" s="2347"/>
    </row>
    <row r="79" spans="1:22" ht="9.9499999999999993" customHeight="1">
      <c r="A79" s="2346"/>
      <c r="B79" s="2355" t="s">
        <v>1092</v>
      </c>
      <c r="C79" s="2356">
        <v>841</v>
      </c>
      <c r="D79" s="2347"/>
      <c r="E79" s="2356">
        <v>32</v>
      </c>
      <c r="F79" s="2347"/>
      <c r="G79" s="2356">
        <f t="shared" si="1"/>
        <v>26.28125</v>
      </c>
      <c r="H79" s="2347"/>
    </row>
    <row r="80" spans="1:22" ht="9.9499999999999993" customHeight="1">
      <c r="A80" s="2346"/>
      <c r="B80" s="2355" t="s">
        <v>1093</v>
      </c>
      <c r="C80" s="2356">
        <v>1163</v>
      </c>
      <c r="D80" s="2347"/>
      <c r="E80" s="2356">
        <v>56</v>
      </c>
      <c r="F80" s="2347"/>
      <c r="G80" s="2356">
        <f t="shared" si="1"/>
        <v>20.767857142857142</v>
      </c>
      <c r="H80" s="2347"/>
    </row>
    <row r="81" spans="1:8" ht="9.9499999999999993" customHeight="1">
      <c r="A81" s="2346"/>
      <c r="B81" s="2355" t="s">
        <v>671</v>
      </c>
      <c r="C81" s="2356">
        <v>350</v>
      </c>
      <c r="D81" s="2347"/>
      <c r="E81" s="2356">
        <v>31</v>
      </c>
      <c r="F81" s="2347"/>
      <c r="G81" s="2356">
        <f t="shared" si="1"/>
        <v>11.290322580645162</v>
      </c>
      <c r="H81" s="2347"/>
    </row>
    <row r="82" spans="1:8" ht="9.9499999999999993" customHeight="1">
      <c r="A82" s="2346"/>
      <c r="B82" s="2355" t="s">
        <v>1094</v>
      </c>
      <c r="C82" s="2356">
        <v>502</v>
      </c>
      <c r="D82" s="2347"/>
      <c r="E82" s="2356">
        <v>27</v>
      </c>
      <c r="F82" s="2347"/>
      <c r="G82" s="2356">
        <f t="shared" si="1"/>
        <v>18.592592592592592</v>
      </c>
      <c r="H82" s="2347"/>
    </row>
    <row r="83" spans="1:8" ht="9.9499999999999993" customHeight="1">
      <c r="A83" s="2346"/>
      <c r="B83" s="2355" t="s">
        <v>1095</v>
      </c>
      <c r="C83" s="2356">
        <v>316</v>
      </c>
      <c r="D83" s="2347"/>
      <c r="E83" s="2356">
        <v>18</v>
      </c>
      <c r="F83" s="2347"/>
      <c r="G83" s="2356">
        <f t="shared" si="1"/>
        <v>17.555555555555557</v>
      </c>
      <c r="H83" s="2347"/>
    </row>
    <row r="84" spans="1:8" ht="9.9499999999999993" customHeight="1">
      <c r="A84" s="2346"/>
      <c r="B84" s="2355" t="s">
        <v>1096</v>
      </c>
      <c r="C84" s="2356">
        <v>320</v>
      </c>
      <c r="D84" s="2347"/>
      <c r="E84" s="2356">
        <v>15</v>
      </c>
      <c r="F84" s="2347"/>
      <c r="G84" s="2356">
        <f t="shared" si="1"/>
        <v>21.333333333333332</v>
      </c>
      <c r="H84" s="2347"/>
    </row>
    <row r="85" spans="1:8" ht="9.9499999999999993" customHeight="1">
      <c r="A85" s="2346"/>
      <c r="B85" s="2355" t="s">
        <v>1097</v>
      </c>
      <c r="C85" s="2356">
        <v>293</v>
      </c>
      <c r="D85" s="2347"/>
      <c r="E85" s="2356">
        <v>19</v>
      </c>
      <c r="F85" s="2347"/>
      <c r="G85" s="2356">
        <f t="shared" si="1"/>
        <v>15.421052631578947</v>
      </c>
      <c r="H85" s="2347"/>
    </row>
    <row r="86" spans="1:8" ht="9.9499999999999993" customHeight="1">
      <c r="A86" s="2346"/>
      <c r="B86" s="2355" t="s">
        <v>481</v>
      </c>
      <c r="C86" s="2356">
        <v>454</v>
      </c>
      <c r="D86" s="2347"/>
      <c r="E86" s="2356">
        <v>30</v>
      </c>
      <c r="F86" s="2347"/>
      <c r="G86" s="2356">
        <f t="shared" si="1"/>
        <v>15.133333333333333</v>
      </c>
      <c r="H86" s="2347"/>
    </row>
    <row r="87" spans="1:8" ht="9.9499999999999993" customHeight="1">
      <c r="A87" s="2346"/>
      <c r="B87" s="2355" t="s">
        <v>482</v>
      </c>
      <c r="C87" s="2356">
        <v>207</v>
      </c>
      <c r="D87" s="2347"/>
      <c r="E87" s="2356">
        <v>12</v>
      </c>
      <c r="F87" s="2347"/>
      <c r="G87" s="2356">
        <f t="shared" si="1"/>
        <v>17.25</v>
      </c>
      <c r="H87" s="2347"/>
    </row>
    <row r="88" spans="1:8" ht="9.9499999999999993" customHeight="1">
      <c r="A88" s="2346"/>
      <c r="B88" s="2355" t="s">
        <v>483</v>
      </c>
      <c r="C88" s="2356">
        <v>1748</v>
      </c>
      <c r="D88" s="2347"/>
      <c r="E88" s="2356">
        <v>78</v>
      </c>
      <c r="F88" s="2347"/>
      <c r="G88" s="2356">
        <f t="shared" si="1"/>
        <v>22.410256410256409</v>
      </c>
      <c r="H88" s="2347"/>
    </row>
    <row r="89" spans="1:8" ht="9.9499999999999993" customHeight="1">
      <c r="A89" s="2346"/>
      <c r="B89" s="2355" t="s">
        <v>484</v>
      </c>
      <c r="C89" s="2356">
        <v>766</v>
      </c>
      <c r="D89" s="2347"/>
      <c r="E89" s="2356">
        <v>27</v>
      </c>
      <c r="F89" s="2347"/>
      <c r="G89" s="2356">
        <f t="shared" si="1"/>
        <v>28.37037037037037</v>
      </c>
      <c r="H89" s="2347"/>
    </row>
    <row r="90" spans="1:8" ht="9.9499999999999993" customHeight="1">
      <c r="A90" s="2346"/>
      <c r="B90" s="2355" t="s">
        <v>485</v>
      </c>
      <c r="C90" s="2356">
        <v>63</v>
      </c>
      <c r="D90" s="2347"/>
      <c r="E90" s="2356">
        <v>6</v>
      </c>
      <c r="F90" s="2347"/>
      <c r="G90" s="2356">
        <f t="shared" si="1"/>
        <v>10.5</v>
      </c>
      <c r="H90" s="2347"/>
    </row>
    <row r="91" spans="1:8" ht="9.9499999999999993" customHeight="1">
      <c r="A91" s="2346"/>
      <c r="B91" s="2355" t="s">
        <v>1098</v>
      </c>
      <c r="C91" s="2356">
        <v>115</v>
      </c>
      <c r="D91" s="2347"/>
      <c r="E91" s="2348"/>
      <c r="F91" s="2347"/>
      <c r="G91" s="2348"/>
      <c r="H91" s="2347"/>
    </row>
    <row r="92" spans="1:8" ht="9.9499999999999993" customHeight="1">
      <c r="A92" s="2346"/>
      <c r="B92" s="2355" t="s">
        <v>624</v>
      </c>
      <c r="C92" s="2356">
        <v>129</v>
      </c>
      <c r="D92" s="2347"/>
      <c r="E92" s="2356">
        <v>10</v>
      </c>
      <c r="F92" s="2347"/>
      <c r="G92" s="2356">
        <f>(C92/E92)</f>
        <v>12.9</v>
      </c>
      <c r="H92" s="2347"/>
    </row>
    <row r="93" spans="1:8" ht="3" customHeight="1"/>
    <row r="94" spans="1:8" ht="9" hidden="1" customHeight="1"/>
    <row r="95" spans="1:8" ht="9" customHeight="1">
      <c r="A95" s="2335" t="s">
        <v>1099</v>
      </c>
      <c r="G95" s="2335" t="s">
        <v>1100</v>
      </c>
    </row>
    <row r="96" spans="1:8" ht="8.1" customHeight="1">
      <c r="A96" s="2335" t="s">
        <v>1101</v>
      </c>
    </row>
    <row r="97" ht="8.1" customHeight="1"/>
    <row r="98" ht="8.1" customHeight="1"/>
  </sheetData>
  <sheetProtection password="CA55" sheet="1" objects="1" scenarios="1"/>
  <phoneticPr fontId="9" type="noConversion"/>
  <printOptions horizontalCentered="1"/>
  <pageMargins left="0.74803149606299213" right="0.98425196850393704" top="0.31496062992125984" bottom="1" header="0" footer="0"/>
  <pageSetup scale="87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AR94"/>
  <sheetViews>
    <sheetView showGridLines="0" workbookViewId="0">
      <selection sqref="A1:IV65536"/>
    </sheetView>
  </sheetViews>
  <sheetFormatPr baseColWidth="10" defaultColWidth="8.19921875" defaultRowHeight="10.5"/>
  <cols>
    <col min="1" max="1" width="3.3984375" style="2366" customWidth="1"/>
    <col min="2" max="2" width="34.19921875" style="2366" customWidth="1"/>
    <col min="3" max="3" width="7" style="2366" customWidth="1"/>
    <col min="4" max="4" width="3.19921875" style="2366" customWidth="1"/>
    <col min="5" max="5" width="7" style="2366" customWidth="1"/>
    <col min="6" max="6" width="7.59765625" style="2366" customWidth="1"/>
    <col min="7" max="7" width="6.3984375" style="2366" customWidth="1"/>
    <col min="8" max="8" width="5.59765625" style="2366" customWidth="1"/>
    <col min="9" max="10" width="7" style="2366" customWidth="1"/>
    <col min="11" max="11" width="5.796875" style="2366" customWidth="1"/>
    <col min="12" max="12" width="5.19921875" style="2366" customWidth="1"/>
    <col min="13" max="15" width="7" style="2366" customWidth="1"/>
    <col min="16" max="16" width="6.59765625" style="2366" customWidth="1"/>
    <col min="17" max="18" width="7" style="2366" customWidth="1"/>
    <col min="19" max="19" width="5.796875" style="2366" customWidth="1"/>
    <col min="20" max="20" width="1.19921875" style="2366" customWidth="1"/>
    <col min="21" max="21" width="2.19921875" style="2366" customWidth="1"/>
    <col min="22" max="16384" width="8.19921875" style="2366"/>
  </cols>
  <sheetData>
    <row r="1" spans="1:23" ht="9" customHeight="1">
      <c r="A1" s="2365" t="s">
        <v>298</v>
      </c>
      <c r="C1" s="2367"/>
      <c r="D1" s="2367"/>
      <c r="E1" s="2367"/>
      <c r="F1" s="2367"/>
      <c r="G1" s="2367"/>
      <c r="H1" s="2367"/>
      <c r="I1" s="2367"/>
      <c r="J1" s="2367"/>
      <c r="K1" s="2367"/>
      <c r="L1" s="2367"/>
      <c r="M1" s="2367"/>
      <c r="N1" s="2367"/>
      <c r="O1" s="2367"/>
      <c r="P1" s="2367"/>
      <c r="Q1" s="2367"/>
      <c r="R1" s="2367"/>
      <c r="S1" s="2367"/>
    </row>
    <row r="2" spans="1:23" ht="10.5" hidden="1" customHeight="1">
      <c r="A2" s="2367"/>
      <c r="C2" s="2367"/>
      <c r="D2" s="2367"/>
      <c r="E2" s="2367"/>
      <c r="F2" s="2367"/>
      <c r="G2" s="2367"/>
      <c r="H2" s="2367"/>
      <c r="I2" s="2367"/>
      <c r="J2" s="2367"/>
      <c r="K2" s="2367"/>
      <c r="L2" s="2367"/>
      <c r="M2" s="2367"/>
      <c r="N2" s="2367"/>
      <c r="O2" s="2367"/>
      <c r="P2" s="2367"/>
      <c r="Q2" s="2367"/>
      <c r="R2" s="2367"/>
      <c r="S2" s="2367"/>
    </row>
    <row r="3" spans="1:23" ht="9" customHeight="1">
      <c r="A3" s="2365" t="s">
        <v>1102</v>
      </c>
      <c r="C3" s="2367"/>
      <c r="D3" s="2367"/>
      <c r="E3" s="2367"/>
      <c r="F3" s="2367"/>
      <c r="G3" s="2367"/>
      <c r="H3" s="2367"/>
      <c r="I3" s="2367"/>
      <c r="J3" s="2367"/>
      <c r="K3" s="2367"/>
      <c r="L3" s="2367"/>
      <c r="M3" s="2367"/>
      <c r="N3" s="2367"/>
      <c r="O3" s="2367"/>
      <c r="P3" s="2367"/>
      <c r="Q3" s="2367"/>
      <c r="R3" s="2367"/>
      <c r="S3" s="2367"/>
    </row>
    <row r="4" spans="1:23" ht="9" customHeight="1">
      <c r="A4" s="2365" t="s">
        <v>1282</v>
      </c>
      <c r="C4" s="2367"/>
      <c r="D4" s="2367"/>
      <c r="E4" s="2367"/>
      <c r="F4" s="2367"/>
      <c r="G4" s="2367"/>
      <c r="H4" s="2367"/>
      <c r="I4" s="2367"/>
      <c r="J4" s="2367"/>
      <c r="K4" s="2367"/>
      <c r="L4" s="2367"/>
      <c r="M4" s="2367"/>
      <c r="N4" s="2367"/>
      <c r="O4" s="2367"/>
      <c r="P4" s="2367"/>
      <c r="Q4" s="2367"/>
      <c r="R4" s="2367"/>
      <c r="S4" s="2367"/>
    </row>
    <row r="5" spans="1:23" ht="0.95" customHeight="1">
      <c r="B5" s="2367"/>
      <c r="C5" s="2367"/>
      <c r="D5" s="2367"/>
      <c r="E5" s="2367"/>
      <c r="F5" s="2367"/>
      <c r="G5" s="2367"/>
      <c r="H5" s="2367"/>
      <c r="I5" s="2367"/>
      <c r="J5" s="2367"/>
      <c r="K5" s="2367"/>
      <c r="L5" s="2367"/>
      <c r="M5" s="2367"/>
      <c r="N5" s="2367"/>
      <c r="O5" s="2367"/>
      <c r="P5" s="2367"/>
      <c r="Q5" s="2367"/>
      <c r="R5" s="2367"/>
      <c r="S5" s="2367"/>
    </row>
    <row r="6" spans="1:23" ht="0.95" customHeight="1">
      <c r="A6" s="2368"/>
      <c r="B6" s="2369"/>
      <c r="C6" s="2370"/>
      <c r="D6" s="2370"/>
      <c r="E6" s="2370"/>
      <c r="F6" s="2370"/>
      <c r="G6" s="2370"/>
      <c r="H6" s="2370"/>
      <c r="I6" s="2370"/>
      <c r="J6" s="2370"/>
      <c r="K6" s="2370"/>
      <c r="L6" s="2370"/>
      <c r="M6" s="2370"/>
      <c r="N6" s="2370"/>
      <c r="O6" s="2370"/>
      <c r="P6" s="2370"/>
      <c r="Q6" s="2370"/>
      <c r="R6" s="2370"/>
      <c r="S6" s="2370"/>
      <c r="T6" s="2371"/>
      <c r="U6" s="2372"/>
      <c r="V6" s="2372"/>
      <c r="W6" s="2372"/>
    </row>
    <row r="7" spans="1:23" ht="12" customHeight="1">
      <c r="A7" s="2373"/>
      <c r="B7" s="2374" t="s">
        <v>380</v>
      </c>
      <c r="C7" s="2375"/>
      <c r="D7" s="2375"/>
      <c r="E7" s="2376" t="s">
        <v>1103</v>
      </c>
      <c r="F7" s="2375"/>
      <c r="G7" s="2375"/>
      <c r="H7" s="2375"/>
      <c r="I7" s="2376" t="s">
        <v>1104</v>
      </c>
      <c r="J7" s="2375"/>
      <c r="K7" s="2375"/>
      <c r="L7" s="2375"/>
      <c r="M7" s="2376" t="s">
        <v>1105</v>
      </c>
      <c r="N7" s="2375"/>
      <c r="O7" s="2375"/>
      <c r="P7" s="2375"/>
      <c r="Q7" s="2376" t="s">
        <v>1106</v>
      </c>
      <c r="R7" s="2375"/>
      <c r="S7" s="2375"/>
      <c r="T7" s="2377"/>
      <c r="U7" s="2372"/>
      <c r="V7" s="2372"/>
      <c r="W7" s="2372"/>
    </row>
    <row r="8" spans="1:23" ht="3" customHeight="1">
      <c r="A8" s="2373"/>
      <c r="B8" s="2378"/>
      <c r="C8" s="2379"/>
      <c r="D8" s="2380"/>
      <c r="E8" s="2380"/>
      <c r="F8" s="2380"/>
      <c r="G8" s="2380"/>
      <c r="H8" s="2380"/>
      <c r="I8" s="2380"/>
      <c r="J8" s="2380"/>
      <c r="K8" s="2380"/>
      <c r="L8" s="2380"/>
      <c r="M8" s="2380"/>
      <c r="N8" s="2380"/>
      <c r="O8" s="2380"/>
      <c r="P8" s="2380"/>
      <c r="Q8" s="2380"/>
      <c r="R8" s="2380"/>
      <c r="S8" s="2380"/>
      <c r="T8" s="2381"/>
      <c r="U8" s="2372"/>
      <c r="V8" s="2372"/>
      <c r="W8" s="2372"/>
    </row>
    <row r="9" spans="1:23" ht="13.5" customHeight="1">
      <c r="A9" s="2373"/>
      <c r="B9" s="2374" t="s">
        <v>381</v>
      </c>
      <c r="C9" s="2382" t="s">
        <v>732</v>
      </c>
      <c r="D9" s="2383"/>
      <c r="E9" s="2384" t="s">
        <v>733</v>
      </c>
      <c r="F9" s="2384" t="s">
        <v>1052</v>
      </c>
      <c r="G9" s="2383"/>
      <c r="H9" s="2384" t="s">
        <v>1107</v>
      </c>
      <c r="I9" s="2384" t="s">
        <v>1049</v>
      </c>
      <c r="J9" s="2384" t="s">
        <v>1050</v>
      </c>
      <c r="K9" s="2383"/>
      <c r="L9" s="2384" t="s">
        <v>557</v>
      </c>
      <c r="M9" s="2384" t="s">
        <v>1049</v>
      </c>
      <c r="N9" s="2384" t="s">
        <v>1050</v>
      </c>
      <c r="O9" s="2383"/>
      <c r="P9" s="2384" t="s">
        <v>1107</v>
      </c>
      <c r="Q9" s="2384" t="s">
        <v>1049</v>
      </c>
      <c r="R9" s="2384" t="s">
        <v>1050</v>
      </c>
      <c r="S9" s="2385"/>
      <c r="T9" s="2377"/>
      <c r="U9" s="2372"/>
      <c r="V9" s="2372"/>
      <c r="W9" s="2372"/>
    </row>
    <row r="10" spans="1:23" ht="10.5" hidden="1" customHeight="1">
      <c r="A10" s="2373"/>
      <c r="B10" s="2378"/>
      <c r="C10" s="2385"/>
      <c r="D10" s="2383"/>
      <c r="E10" s="2383"/>
      <c r="F10" s="2383"/>
      <c r="G10" s="2383"/>
      <c r="H10" s="2383"/>
      <c r="I10" s="2383"/>
      <c r="J10" s="2383"/>
      <c r="K10" s="2383"/>
      <c r="L10" s="2383"/>
      <c r="M10" s="2383"/>
      <c r="N10" s="2383"/>
      <c r="O10" s="2383"/>
      <c r="P10" s="2383"/>
      <c r="Q10" s="2383"/>
      <c r="R10" s="2383"/>
      <c r="S10" s="2385"/>
      <c r="T10" s="2377"/>
      <c r="U10" s="2372"/>
      <c r="V10" s="2372"/>
      <c r="W10" s="2372"/>
    </row>
    <row r="11" spans="1:23" ht="9" customHeight="1">
      <c r="A11" s="2386"/>
      <c r="B11" s="2387"/>
      <c r="C11" s="2388"/>
      <c r="D11" s="2389"/>
      <c r="E11" s="2389"/>
      <c r="F11" s="2390" t="s">
        <v>1108</v>
      </c>
      <c r="G11" s="2391" t="s">
        <v>695</v>
      </c>
      <c r="H11" s="2389"/>
      <c r="I11" s="2389"/>
      <c r="J11" s="2390" t="s">
        <v>1109</v>
      </c>
      <c r="K11" s="2391" t="s">
        <v>695</v>
      </c>
      <c r="L11" s="2389"/>
      <c r="M11" s="2389"/>
      <c r="N11" s="2390" t="s">
        <v>1110</v>
      </c>
      <c r="O11" s="2391" t="s">
        <v>695</v>
      </c>
      <c r="P11" s="2389"/>
      <c r="Q11" s="2389"/>
      <c r="R11" s="2390" t="s">
        <v>1109</v>
      </c>
      <c r="S11" s="2392" t="s">
        <v>695</v>
      </c>
      <c r="T11" s="2393"/>
      <c r="U11" s="2372"/>
      <c r="V11" s="2372"/>
      <c r="W11" s="2372"/>
    </row>
    <row r="12" spans="1:23" ht="10.5" hidden="1" customHeight="1">
      <c r="A12" s="2394"/>
      <c r="B12" s="2395"/>
      <c r="C12" s="2367"/>
      <c r="D12" s="2395"/>
      <c r="E12" s="2395"/>
      <c r="F12" s="2395"/>
      <c r="G12" s="2395"/>
      <c r="H12" s="2395"/>
      <c r="I12" s="2395"/>
      <c r="J12" s="2395"/>
      <c r="K12" s="2395"/>
      <c r="L12" s="2395"/>
      <c r="M12" s="2395"/>
      <c r="N12" s="2396"/>
      <c r="O12" s="2396"/>
      <c r="P12" s="2396"/>
      <c r="Q12" s="2396"/>
      <c r="R12" s="2396"/>
      <c r="S12" s="2397"/>
      <c r="T12" s="2398"/>
      <c r="U12" s="2372"/>
      <c r="V12" s="2372"/>
      <c r="W12" s="2372"/>
    </row>
    <row r="13" spans="1:23" ht="11.1" customHeight="1">
      <c r="A13" s="2399"/>
      <c r="B13" s="2400" t="s">
        <v>388</v>
      </c>
      <c r="C13" s="2401">
        <f>SUM(C15+C40)</f>
        <v>730</v>
      </c>
      <c r="D13" s="2400" t="s">
        <v>126</v>
      </c>
      <c r="E13" s="2402">
        <f>SUM(E15+E40+E73)</f>
        <v>496</v>
      </c>
      <c r="F13" s="2402">
        <f>SUM(F15+F40+F73)</f>
        <v>176</v>
      </c>
      <c r="G13" s="2403">
        <f>(F13/C13)*100</f>
        <v>24.109589041095891</v>
      </c>
      <c r="H13" s="2402">
        <f>SUM(H15+H40)</f>
        <v>400</v>
      </c>
      <c r="I13" s="2402">
        <f>SUM(I15+I40)</f>
        <v>309</v>
      </c>
      <c r="J13" s="2402">
        <f>SUM(J40+J73+J15)</f>
        <v>91</v>
      </c>
      <c r="K13" s="2403">
        <f>(J13/H13)*100</f>
        <v>22.75</v>
      </c>
      <c r="L13" s="2402">
        <f>SUM(L15+L40)</f>
        <v>69</v>
      </c>
      <c r="M13" s="2402">
        <f>SUM(M15+M40+M73)</f>
        <v>48</v>
      </c>
      <c r="N13" s="2402">
        <f>SUM(N15+N40+N73)</f>
        <v>21</v>
      </c>
      <c r="O13" s="2403">
        <f>(N13/L13)*100</f>
        <v>30.434782608695656</v>
      </c>
      <c r="P13" s="2402">
        <f>SUM(P40+P15)</f>
        <v>203</v>
      </c>
      <c r="Q13" s="2402">
        <f>SUM(Q40+Q73+Q15)</f>
        <v>139</v>
      </c>
      <c r="R13" s="2402">
        <f>SUM(R40+R73+R15)</f>
        <v>64</v>
      </c>
      <c r="S13" s="2404">
        <f>(R13/P13)*100</f>
        <v>31.527093596059114</v>
      </c>
      <c r="T13" s="2398"/>
      <c r="U13" s="2372"/>
      <c r="V13" s="2372"/>
      <c r="W13" s="2372"/>
    </row>
    <row r="14" spans="1:23" ht="10.5" hidden="1" customHeight="1">
      <c r="A14" s="2399"/>
      <c r="B14" s="2396"/>
      <c r="C14" s="2397"/>
      <c r="D14" s="2396"/>
      <c r="E14" s="2396"/>
      <c r="F14" s="2405"/>
      <c r="G14" s="2403"/>
      <c r="H14" s="2405"/>
      <c r="I14" s="2405"/>
      <c r="J14" s="2396"/>
      <c r="K14" s="2396"/>
      <c r="L14" s="2396"/>
      <c r="M14" s="2396"/>
      <c r="N14" s="2396"/>
      <c r="O14" s="2396"/>
      <c r="P14" s="2396"/>
      <c r="Q14" s="2396"/>
      <c r="R14" s="2396"/>
      <c r="S14" s="2397"/>
      <c r="T14" s="2398"/>
      <c r="U14" s="2372"/>
      <c r="V14" s="2372"/>
      <c r="W14" s="2372"/>
    </row>
    <row r="15" spans="1:23" ht="11.1" customHeight="1">
      <c r="A15" s="2399"/>
      <c r="B15" s="2400" t="s">
        <v>389</v>
      </c>
      <c r="C15" s="2401">
        <f>SUM(C17+C21+C30)</f>
        <v>23</v>
      </c>
      <c r="D15" s="2396"/>
      <c r="E15" s="2402">
        <f>SUM(E17+E21+E30)</f>
        <v>19</v>
      </c>
      <c r="F15" s="2402">
        <f>(F21+F30)</f>
        <v>4</v>
      </c>
      <c r="G15" s="2403">
        <f>(F15/C15)*100</f>
        <v>17.391304347826086</v>
      </c>
      <c r="H15" s="2402">
        <f>(H21+H30)</f>
        <v>3</v>
      </c>
      <c r="I15" s="2402">
        <f>(I21+I30)</f>
        <v>3</v>
      </c>
      <c r="J15" s="2396"/>
      <c r="K15" s="2403"/>
      <c r="L15" s="2402">
        <f>(L21+L30)</f>
        <v>3</v>
      </c>
      <c r="M15" s="2402">
        <f>(M21+M30)</f>
        <v>3</v>
      </c>
      <c r="N15" s="2396"/>
      <c r="O15" s="2396"/>
      <c r="P15" s="2402">
        <f>(P21+P30)</f>
        <v>17</v>
      </c>
      <c r="Q15" s="2402">
        <f>(Q21+Q30)</f>
        <v>13</v>
      </c>
      <c r="R15" s="2402">
        <f>(R21+R30)</f>
        <v>4</v>
      </c>
      <c r="S15" s="2401">
        <f>(S21+S30)</f>
        <v>23.52941176470588</v>
      </c>
      <c r="T15" s="2398"/>
      <c r="U15" s="2372"/>
      <c r="V15" s="2372"/>
      <c r="W15" s="2372"/>
    </row>
    <row r="16" spans="1:23" ht="10.5" hidden="1" customHeight="1">
      <c r="A16" s="2399"/>
      <c r="B16" s="2398"/>
      <c r="C16" s="2406"/>
      <c r="D16" s="2398"/>
      <c r="E16" s="2398"/>
      <c r="F16" s="2398"/>
      <c r="G16" s="2398"/>
      <c r="H16" s="2396"/>
      <c r="I16" s="2396"/>
      <c r="J16" s="2396"/>
      <c r="K16" s="2396"/>
      <c r="L16" s="2396"/>
      <c r="M16" s="2396"/>
      <c r="N16" s="2396"/>
      <c r="O16" s="2396"/>
      <c r="P16" s="2396"/>
      <c r="Q16" s="2396"/>
      <c r="R16" s="2396"/>
      <c r="S16" s="2397"/>
      <c r="T16" s="2398"/>
      <c r="U16" s="2372"/>
      <c r="V16" s="2372"/>
      <c r="W16" s="2372"/>
    </row>
    <row r="17" spans="1:23" ht="11.1" customHeight="1">
      <c r="A17" s="2399"/>
      <c r="B17" s="2407" t="s">
        <v>390</v>
      </c>
      <c r="C17" s="2408"/>
      <c r="D17" s="2409"/>
      <c r="E17" s="2409"/>
      <c r="F17" s="2409"/>
      <c r="G17" s="2409"/>
      <c r="H17" s="2409"/>
      <c r="I17" s="2409"/>
      <c r="J17" s="2409"/>
      <c r="K17" s="2409"/>
      <c r="L17" s="2409"/>
      <c r="M17" s="2409"/>
      <c r="N17" s="2409"/>
      <c r="O17" s="2409"/>
      <c r="P17" s="2409"/>
      <c r="Q17" s="2409"/>
      <c r="R17" s="2409"/>
      <c r="S17" s="2408"/>
      <c r="T17" s="2409"/>
      <c r="U17" s="2372"/>
      <c r="V17" s="2372"/>
      <c r="W17" s="2372"/>
    </row>
    <row r="18" spans="1:23" ht="9" customHeight="1">
      <c r="A18" s="2399"/>
      <c r="B18" s="2410" t="s">
        <v>636</v>
      </c>
      <c r="C18" s="2411"/>
      <c r="D18" s="2412"/>
      <c r="E18" s="2412"/>
      <c r="F18" s="2412"/>
      <c r="G18" s="2412"/>
      <c r="H18" s="2409"/>
      <c r="I18" s="2409"/>
      <c r="J18" s="2409"/>
      <c r="K18" s="2409"/>
      <c r="L18" s="2409"/>
      <c r="M18" s="2409"/>
      <c r="N18" s="2409"/>
      <c r="O18" s="2409"/>
      <c r="P18" s="2409"/>
      <c r="Q18" s="2409"/>
      <c r="R18" s="2409"/>
      <c r="S18" s="2408"/>
      <c r="T18" s="2398"/>
      <c r="U18" s="2372"/>
      <c r="V18" s="2372"/>
      <c r="W18" s="2372"/>
    </row>
    <row r="19" spans="1:23" ht="9" customHeight="1">
      <c r="A19" s="2399"/>
      <c r="B19" s="2410" t="s">
        <v>637</v>
      </c>
      <c r="C19" s="2411"/>
      <c r="D19" s="2412"/>
      <c r="E19" s="2412"/>
      <c r="F19" s="2412"/>
      <c r="G19" s="2412"/>
      <c r="H19" s="2409"/>
      <c r="I19" s="2409"/>
      <c r="J19" s="2409"/>
      <c r="K19" s="2409"/>
      <c r="L19" s="2409"/>
      <c r="M19" s="2409"/>
      <c r="N19" s="2409"/>
      <c r="O19" s="2409"/>
      <c r="P19" s="2409"/>
      <c r="Q19" s="2409"/>
      <c r="R19" s="2409"/>
      <c r="S19" s="2408"/>
      <c r="T19" s="2412"/>
      <c r="U19" s="2372"/>
      <c r="V19" s="2372"/>
      <c r="W19" s="2372"/>
    </row>
    <row r="20" spans="1:23" ht="10.5" hidden="1" customHeight="1">
      <c r="A20" s="2399"/>
      <c r="B20" s="2412"/>
      <c r="C20" s="2411"/>
      <c r="D20" s="2412"/>
      <c r="E20" s="2412"/>
      <c r="F20" s="2412"/>
      <c r="G20" s="2412"/>
      <c r="H20" s="2409"/>
      <c r="I20" s="2409"/>
      <c r="J20" s="2409"/>
      <c r="K20" s="2409"/>
      <c r="L20" s="2409"/>
      <c r="M20" s="2409"/>
      <c r="N20" s="2409"/>
      <c r="O20" s="2409"/>
      <c r="P20" s="2409"/>
      <c r="Q20" s="2409"/>
      <c r="R20" s="2409"/>
      <c r="S20" s="2408"/>
      <c r="T20" s="2412"/>
      <c r="U20" s="2372"/>
      <c r="V20" s="2372"/>
      <c r="W20" s="2372"/>
    </row>
    <row r="21" spans="1:23" ht="11.1" customHeight="1">
      <c r="A21" s="2399"/>
      <c r="B21" s="2407" t="s">
        <v>393</v>
      </c>
      <c r="C21" s="2408"/>
      <c r="D21" s="2409"/>
      <c r="E21" s="2409"/>
      <c r="F21" s="2409"/>
      <c r="G21" s="2413"/>
      <c r="H21" s="2409"/>
      <c r="I21" s="2409"/>
      <c r="J21" s="2409"/>
      <c r="K21" s="2413"/>
      <c r="L21" s="2409"/>
      <c r="M21" s="2409"/>
      <c r="N21" s="2409"/>
      <c r="O21" s="2413"/>
      <c r="P21" s="2409"/>
      <c r="Q21" s="2409"/>
      <c r="R21" s="2409"/>
      <c r="S21" s="2408"/>
      <c r="T21" s="2409"/>
      <c r="U21" s="2372"/>
      <c r="V21" s="2372"/>
      <c r="W21" s="2372"/>
    </row>
    <row r="22" spans="1:23" ht="9" customHeight="1">
      <c r="A22" s="2399"/>
      <c r="B22" s="2410" t="s">
        <v>636</v>
      </c>
      <c r="C22" s="2411"/>
      <c r="D22" s="2412"/>
      <c r="E22" s="2412"/>
      <c r="F22" s="2412"/>
      <c r="G22" s="2412"/>
      <c r="H22" s="2412"/>
      <c r="I22" s="2412"/>
      <c r="J22" s="2412"/>
      <c r="K22" s="2412"/>
      <c r="L22" s="2412"/>
      <c r="M22" s="2412"/>
      <c r="N22" s="2412"/>
      <c r="O22" s="2412"/>
      <c r="P22" s="2412"/>
      <c r="Q22" s="2412"/>
      <c r="R22" s="2412"/>
      <c r="S22" s="2411"/>
      <c r="T22" s="2412"/>
      <c r="U22" s="2372"/>
      <c r="V22" s="2372"/>
      <c r="W22" s="2372"/>
    </row>
    <row r="23" spans="1:23" ht="9" customHeight="1">
      <c r="A23" s="2399"/>
      <c r="B23" s="2410" t="s">
        <v>640</v>
      </c>
      <c r="C23" s="2411"/>
      <c r="D23" s="2412"/>
      <c r="E23" s="2412"/>
      <c r="F23" s="2412"/>
      <c r="G23" s="2412"/>
      <c r="H23" s="2412"/>
      <c r="I23" s="2412"/>
      <c r="J23" s="2412"/>
      <c r="K23" s="2412"/>
      <c r="L23" s="2412"/>
      <c r="M23" s="2412"/>
      <c r="N23" s="2412"/>
      <c r="O23" s="2412"/>
      <c r="P23" s="2412"/>
      <c r="Q23" s="2412"/>
      <c r="R23" s="2412"/>
      <c r="S23" s="2411"/>
      <c r="T23" s="2412"/>
      <c r="U23" s="2372"/>
      <c r="V23" s="2372"/>
      <c r="W23" s="2372"/>
    </row>
    <row r="24" spans="1:23" ht="9" customHeight="1">
      <c r="A24" s="2399"/>
      <c r="B24" s="2410" t="s">
        <v>637</v>
      </c>
      <c r="C24" s="2411"/>
      <c r="D24" s="2412"/>
      <c r="E24" s="2412"/>
      <c r="F24" s="2412"/>
      <c r="G24" s="2412"/>
      <c r="H24" s="2412"/>
      <c r="I24" s="2412"/>
      <c r="J24" s="2412"/>
      <c r="K24" s="2412"/>
      <c r="L24" s="2412"/>
      <c r="M24" s="2412"/>
      <c r="N24" s="2412"/>
      <c r="O24" s="2412"/>
      <c r="P24" s="2412"/>
      <c r="Q24" s="2412"/>
      <c r="R24" s="2412"/>
      <c r="S24" s="2411"/>
      <c r="T24" s="2412"/>
      <c r="U24" s="2372"/>
      <c r="V24" s="2372"/>
      <c r="W24" s="2372"/>
    </row>
    <row r="25" spans="1:23" ht="9" customHeight="1">
      <c r="A25" s="2399"/>
      <c r="B25" s="2410" t="s">
        <v>641</v>
      </c>
      <c r="C25" s="2411"/>
      <c r="D25" s="2412"/>
      <c r="E25" s="2412"/>
      <c r="F25" s="2412"/>
      <c r="G25" s="2412"/>
      <c r="H25" s="2412"/>
      <c r="I25" s="2412"/>
      <c r="J25" s="2412"/>
      <c r="K25" s="2412"/>
      <c r="L25" s="2412"/>
      <c r="M25" s="2412"/>
      <c r="N25" s="2412"/>
      <c r="O25" s="2412"/>
      <c r="P25" s="2412"/>
      <c r="Q25" s="2412"/>
      <c r="R25" s="2412"/>
      <c r="S25" s="2411"/>
      <c r="T25" s="2412"/>
      <c r="U25" s="2372"/>
      <c r="V25" s="2372"/>
      <c r="W25" s="2372"/>
    </row>
    <row r="26" spans="1:23" ht="9" customHeight="1">
      <c r="A26" s="2399"/>
      <c r="B26" s="2410" t="s">
        <v>642</v>
      </c>
      <c r="C26" s="2411"/>
      <c r="D26" s="2412"/>
      <c r="E26" s="2412"/>
      <c r="F26" s="2412"/>
      <c r="G26" s="2414"/>
      <c r="H26" s="2412"/>
      <c r="I26" s="2412"/>
      <c r="J26" s="2412"/>
      <c r="K26" s="2414"/>
      <c r="L26" s="2412"/>
      <c r="M26" s="2412"/>
      <c r="N26" s="2412"/>
      <c r="O26" s="2412"/>
      <c r="P26" s="2412"/>
      <c r="Q26" s="2412"/>
      <c r="R26" s="2412"/>
      <c r="S26" s="2411"/>
      <c r="T26" s="2412"/>
      <c r="U26" s="2372"/>
      <c r="V26" s="2372"/>
      <c r="W26" s="2372"/>
    </row>
    <row r="27" spans="1:23" ht="9" customHeight="1">
      <c r="A27" s="2399"/>
      <c r="B27" s="2410" t="s">
        <v>643</v>
      </c>
      <c r="C27" s="2411"/>
      <c r="D27" s="2412"/>
      <c r="E27" s="2412"/>
      <c r="F27" s="2412"/>
      <c r="G27" s="2414"/>
      <c r="H27" s="2412"/>
      <c r="I27" s="2412"/>
      <c r="J27" s="2412"/>
      <c r="K27" s="2412"/>
      <c r="L27" s="2412"/>
      <c r="M27" s="2412"/>
      <c r="N27" s="2412"/>
      <c r="O27" s="2412"/>
      <c r="P27" s="2412"/>
      <c r="Q27" s="2412"/>
      <c r="R27" s="2412"/>
      <c r="S27" s="2411"/>
      <c r="T27" s="2412"/>
      <c r="U27" s="2372"/>
      <c r="V27" s="2372"/>
      <c r="W27" s="2372"/>
    </row>
    <row r="28" spans="1:23" ht="9" customHeight="1">
      <c r="A28" s="2399"/>
      <c r="B28" s="2410" t="s">
        <v>645</v>
      </c>
      <c r="C28" s="2411"/>
      <c r="D28" s="2412"/>
      <c r="E28" s="2412"/>
      <c r="F28" s="2412"/>
      <c r="G28" s="2414"/>
      <c r="H28" s="2409"/>
      <c r="I28" s="2409"/>
      <c r="J28" s="2409"/>
      <c r="K28" s="2413"/>
      <c r="L28" s="2409"/>
      <c r="M28" s="2409"/>
      <c r="N28" s="2409"/>
      <c r="O28" s="2409"/>
      <c r="P28" s="2409"/>
      <c r="Q28" s="2409"/>
      <c r="R28" s="2409"/>
      <c r="S28" s="2408"/>
      <c r="T28" s="2412"/>
      <c r="U28" s="2372"/>
      <c r="V28" s="2372"/>
      <c r="W28" s="2372"/>
    </row>
    <row r="29" spans="1:23" ht="10.5" hidden="1" customHeight="1">
      <c r="A29" s="2399"/>
      <c r="B29" s="2412"/>
      <c r="C29" s="2411"/>
      <c r="D29" s="2412"/>
      <c r="E29" s="2412"/>
      <c r="F29" s="2412"/>
      <c r="G29" s="2412"/>
      <c r="H29" s="2409"/>
      <c r="I29" s="2409"/>
      <c r="J29" s="2409"/>
      <c r="K29" s="2409"/>
      <c r="L29" s="2409"/>
      <c r="M29" s="2409"/>
      <c r="N29" s="2409"/>
      <c r="O29" s="2409"/>
      <c r="P29" s="2409"/>
      <c r="Q29" s="2409"/>
      <c r="R29" s="2409"/>
      <c r="S29" s="2408"/>
      <c r="T29" s="2412"/>
      <c r="U29" s="2372"/>
      <c r="V29" s="2372"/>
      <c r="W29" s="2372"/>
    </row>
    <row r="30" spans="1:23" ht="11.1" customHeight="1">
      <c r="A30" s="2399"/>
      <c r="B30" s="2407" t="s">
        <v>401</v>
      </c>
      <c r="C30" s="2415">
        <f>SUM(E30+F30)</f>
        <v>23</v>
      </c>
      <c r="D30" s="2409"/>
      <c r="E30" s="2416">
        <f>SUM(E31:E38)</f>
        <v>19</v>
      </c>
      <c r="F30" s="2416">
        <f>SUM(F31:F38)</f>
        <v>4</v>
      </c>
      <c r="G30" s="2413">
        <f>(F30/C30)*100</f>
        <v>17.391304347826086</v>
      </c>
      <c r="H30" s="2416">
        <f>SUM(H31:H38)</f>
        <v>3</v>
      </c>
      <c r="I30" s="2416">
        <f>SUM(I31:I38)</f>
        <v>3</v>
      </c>
      <c r="J30" s="2409"/>
      <c r="K30" s="2409"/>
      <c r="L30" s="2416">
        <f>SUM(L31:L38)</f>
        <v>3</v>
      </c>
      <c r="M30" s="2416">
        <f>SUM(M31:M38)</f>
        <v>3</v>
      </c>
      <c r="N30" s="2409"/>
      <c r="O30" s="2409"/>
      <c r="P30" s="2416">
        <f>SUM(Q30+R30)</f>
        <v>17</v>
      </c>
      <c r="Q30" s="2416">
        <f>SUM(Q31:Q38)</f>
        <v>13</v>
      </c>
      <c r="R30" s="2416">
        <f>SUM(R31:R38)</f>
        <v>4</v>
      </c>
      <c r="S30" s="2417">
        <f>(R30/P30)*100</f>
        <v>23.52941176470588</v>
      </c>
      <c r="T30" s="2409"/>
      <c r="U30" s="2372"/>
      <c r="V30" s="2372"/>
      <c r="W30" s="2372"/>
    </row>
    <row r="31" spans="1:23">
      <c r="A31" s="2399"/>
      <c r="B31" s="2410" t="s">
        <v>646</v>
      </c>
      <c r="C31" s="2418">
        <f t="shared" ref="C31:C38" si="0">SUM(E31:F31)</f>
        <v>3</v>
      </c>
      <c r="D31" s="2412"/>
      <c r="E31" s="2419">
        <f>SUM(I31+M31+Q31)</f>
        <v>1</v>
      </c>
      <c r="F31" s="2419">
        <f>SUM(J31+N31+R31)</f>
        <v>2</v>
      </c>
      <c r="G31" s="2414">
        <f>(F31/C31)*100</f>
        <v>66.666666666666657</v>
      </c>
      <c r="H31" s="2412"/>
      <c r="I31" s="2412"/>
      <c r="J31" s="2412"/>
      <c r="K31" s="2412"/>
      <c r="L31" s="2412"/>
      <c r="M31" s="2412"/>
      <c r="N31" s="2412"/>
      <c r="O31" s="2412"/>
      <c r="P31" s="2419">
        <f t="shared" ref="P31:P38" si="1">SUM(Q31:R31)</f>
        <v>3</v>
      </c>
      <c r="Q31" s="2419">
        <v>1</v>
      </c>
      <c r="R31" s="2419">
        <v>2</v>
      </c>
      <c r="S31" s="2420">
        <f>(R31/P31)*100</f>
        <v>66.666666666666657</v>
      </c>
      <c r="T31" s="2412"/>
      <c r="U31" s="2372"/>
      <c r="V31" s="2372"/>
      <c r="W31" s="2372"/>
    </row>
    <row r="32" spans="1:23">
      <c r="A32" s="2399"/>
      <c r="B32" s="2410" t="s">
        <v>647</v>
      </c>
      <c r="C32" s="2418">
        <f t="shared" si="0"/>
        <v>1</v>
      </c>
      <c r="D32" s="2412"/>
      <c r="E32" s="2419">
        <f t="shared" ref="E32:E38" si="2">SUM(I32+M32+Q32)</f>
        <v>1</v>
      </c>
      <c r="F32" s="2412"/>
      <c r="G32" s="2414"/>
      <c r="H32" s="2412"/>
      <c r="I32" s="2412"/>
      <c r="J32" s="2412"/>
      <c r="K32" s="2412"/>
      <c r="L32" s="2412"/>
      <c r="M32" s="2412"/>
      <c r="N32" s="2412"/>
      <c r="O32" s="2412"/>
      <c r="P32" s="2419">
        <f t="shared" si="1"/>
        <v>1</v>
      </c>
      <c r="Q32" s="2419">
        <v>1</v>
      </c>
      <c r="R32" s="2412"/>
      <c r="S32" s="2420"/>
      <c r="T32" s="2412"/>
      <c r="U32" s="2372"/>
      <c r="V32" s="2372"/>
      <c r="W32" s="2372"/>
    </row>
    <row r="33" spans="1:23">
      <c r="A33" s="2399"/>
      <c r="B33" s="2410" t="s">
        <v>648</v>
      </c>
      <c r="C33" s="2418">
        <f t="shared" si="0"/>
        <v>2</v>
      </c>
      <c r="D33" s="2412"/>
      <c r="E33" s="2419">
        <f t="shared" si="2"/>
        <v>1</v>
      </c>
      <c r="F33" s="2419">
        <f>SUM(J33+N33+R33)</f>
        <v>1</v>
      </c>
      <c r="G33" s="2414">
        <f>(F33/C33)*100</f>
        <v>50</v>
      </c>
      <c r="H33" s="2412"/>
      <c r="I33" s="2412"/>
      <c r="J33" s="2412"/>
      <c r="K33" s="2412"/>
      <c r="L33" s="2412"/>
      <c r="M33" s="2412"/>
      <c r="N33" s="2412"/>
      <c r="O33" s="2412"/>
      <c r="P33" s="2419">
        <f t="shared" si="1"/>
        <v>2</v>
      </c>
      <c r="Q33" s="2419">
        <v>1</v>
      </c>
      <c r="R33" s="2419">
        <v>1</v>
      </c>
      <c r="S33" s="2420">
        <f>(R33/P33)*100</f>
        <v>50</v>
      </c>
      <c r="T33" s="2412"/>
      <c r="U33" s="2372"/>
      <c r="V33" s="2372"/>
      <c r="W33" s="2372"/>
    </row>
    <row r="34" spans="1:23">
      <c r="A34" s="2399"/>
      <c r="B34" s="2410" t="s">
        <v>642</v>
      </c>
      <c r="C34" s="2418">
        <f t="shared" si="0"/>
        <v>7</v>
      </c>
      <c r="D34" s="2412"/>
      <c r="E34" s="2419">
        <f t="shared" si="2"/>
        <v>6</v>
      </c>
      <c r="F34" s="2419">
        <f>SUM(J34+N34+R34)</f>
        <v>1</v>
      </c>
      <c r="G34" s="2414">
        <f>(F34/C34)*100</f>
        <v>14.285714285714285</v>
      </c>
      <c r="H34" s="2419">
        <f>SUM(I34:J34)</f>
        <v>3</v>
      </c>
      <c r="I34" s="2419">
        <v>3</v>
      </c>
      <c r="J34" s="2412"/>
      <c r="K34" s="2412"/>
      <c r="L34" s="2419">
        <f>SUM(M34:N34)</f>
        <v>3</v>
      </c>
      <c r="M34" s="2419">
        <v>3</v>
      </c>
      <c r="N34" s="2412"/>
      <c r="O34" s="2412"/>
      <c r="P34" s="2419">
        <f t="shared" si="1"/>
        <v>1</v>
      </c>
      <c r="Q34" s="2412"/>
      <c r="R34" s="2419">
        <v>1</v>
      </c>
      <c r="S34" s="2420">
        <f>(R34/P34)*100</f>
        <v>100</v>
      </c>
      <c r="T34" s="2412"/>
      <c r="U34" s="2372"/>
      <c r="V34" s="2372"/>
      <c r="W34" s="2372"/>
    </row>
    <row r="35" spans="1:23">
      <c r="A35" s="2399"/>
      <c r="B35" s="2410" t="s">
        <v>649</v>
      </c>
      <c r="C35" s="2418">
        <f t="shared" si="0"/>
        <v>3</v>
      </c>
      <c r="D35" s="2412"/>
      <c r="E35" s="2419">
        <f t="shared" si="2"/>
        <v>3</v>
      </c>
      <c r="F35" s="2412"/>
      <c r="G35" s="2414"/>
      <c r="H35" s="2412"/>
      <c r="I35" s="2412"/>
      <c r="J35" s="2412"/>
      <c r="K35" s="2412"/>
      <c r="L35" s="2412"/>
      <c r="M35" s="2412"/>
      <c r="N35" s="2412"/>
      <c r="O35" s="2412"/>
      <c r="P35" s="2419">
        <f t="shared" si="1"/>
        <v>3</v>
      </c>
      <c r="Q35" s="2419">
        <v>3</v>
      </c>
      <c r="R35" s="2412"/>
      <c r="S35" s="2411"/>
      <c r="T35" s="2412"/>
      <c r="U35" s="2372"/>
      <c r="V35" s="2372"/>
      <c r="W35" s="2372"/>
    </row>
    <row r="36" spans="1:23" ht="9" customHeight="1">
      <c r="A36" s="2399"/>
      <c r="B36" s="2410" t="s">
        <v>650</v>
      </c>
      <c r="C36" s="2418">
        <f t="shared" si="0"/>
        <v>3</v>
      </c>
      <c r="D36" s="2412"/>
      <c r="E36" s="2419">
        <f t="shared" si="2"/>
        <v>3</v>
      </c>
      <c r="F36" s="2412"/>
      <c r="G36" s="2414"/>
      <c r="H36" s="2412"/>
      <c r="I36" s="2412"/>
      <c r="J36" s="2412"/>
      <c r="K36" s="2412"/>
      <c r="L36" s="2412"/>
      <c r="M36" s="2412"/>
      <c r="N36" s="2412"/>
      <c r="O36" s="2412"/>
      <c r="P36" s="2419">
        <f t="shared" si="1"/>
        <v>3</v>
      </c>
      <c r="Q36" s="2419">
        <v>3</v>
      </c>
      <c r="R36" s="2412"/>
      <c r="S36" s="2411"/>
      <c r="T36" s="2412"/>
      <c r="U36" s="2372"/>
      <c r="V36" s="2372"/>
      <c r="W36" s="2372"/>
    </row>
    <row r="37" spans="1:23" ht="9" customHeight="1">
      <c r="A37" s="2399"/>
      <c r="B37" s="2410" t="s">
        <v>651</v>
      </c>
      <c r="C37" s="2418">
        <f t="shared" si="0"/>
        <v>3</v>
      </c>
      <c r="D37" s="2412"/>
      <c r="E37" s="2419">
        <f t="shared" si="2"/>
        <v>3</v>
      </c>
      <c r="F37" s="2412"/>
      <c r="G37" s="2414"/>
      <c r="H37" s="2412"/>
      <c r="I37" s="2412"/>
      <c r="J37" s="2412"/>
      <c r="K37" s="2412"/>
      <c r="L37" s="2412"/>
      <c r="M37" s="2412"/>
      <c r="N37" s="2412"/>
      <c r="O37" s="2412"/>
      <c r="P37" s="2419">
        <f t="shared" si="1"/>
        <v>3</v>
      </c>
      <c r="Q37" s="2419">
        <v>3</v>
      </c>
      <c r="R37" s="2412"/>
      <c r="S37" s="2411"/>
      <c r="T37" s="2412"/>
      <c r="U37" s="2372"/>
      <c r="V37" s="2372"/>
      <c r="W37" s="2372"/>
    </row>
    <row r="38" spans="1:23" ht="9" customHeight="1">
      <c r="A38" s="2399"/>
      <c r="B38" s="2410" t="s">
        <v>652</v>
      </c>
      <c r="C38" s="2418">
        <f t="shared" si="0"/>
        <v>1</v>
      </c>
      <c r="D38" s="2412"/>
      <c r="E38" s="2419">
        <f t="shared" si="2"/>
        <v>1</v>
      </c>
      <c r="F38" s="2412"/>
      <c r="G38" s="2414"/>
      <c r="H38" s="2412"/>
      <c r="I38" s="2412"/>
      <c r="J38" s="2412"/>
      <c r="K38" s="2412"/>
      <c r="L38" s="2412"/>
      <c r="M38" s="2412"/>
      <c r="N38" s="2412"/>
      <c r="O38" s="2412"/>
      <c r="P38" s="2419">
        <f t="shared" si="1"/>
        <v>1</v>
      </c>
      <c r="Q38" s="2419">
        <v>1</v>
      </c>
      <c r="R38" s="2412"/>
      <c r="S38" s="2411"/>
      <c r="T38" s="2412"/>
      <c r="U38" s="2372"/>
      <c r="V38" s="2372"/>
      <c r="W38" s="2372"/>
    </row>
    <row r="39" spans="1:23" ht="10.5" hidden="1" customHeight="1">
      <c r="A39" s="2399"/>
      <c r="B39" s="2409"/>
      <c r="C39" s="2408"/>
      <c r="D39" s="2409"/>
      <c r="E39" s="2409"/>
      <c r="F39" s="2409"/>
      <c r="G39" s="2409"/>
      <c r="H39" s="2409"/>
      <c r="I39" s="2409"/>
      <c r="J39" s="2409"/>
      <c r="K39" s="2409"/>
      <c r="L39" s="2409"/>
      <c r="M39" s="2409"/>
      <c r="N39" s="2409"/>
      <c r="O39" s="2409"/>
      <c r="P39" s="2409"/>
      <c r="Q39" s="2409"/>
      <c r="R39" s="2409"/>
      <c r="S39" s="2408"/>
      <c r="T39" s="2412"/>
      <c r="U39" s="2372"/>
      <c r="V39" s="2372"/>
      <c r="W39" s="2372"/>
    </row>
    <row r="40" spans="1:23" ht="11.1" customHeight="1">
      <c r="A40" s="2399"/>
      <c r="B40" s="2400" t="s">
        <v>435</v>
      </c>
      <c r="C40" s="2401">
        <f>(C42+C43+C46+C52+C56+C57+C62+C63+C64+C65+C66+C67+C68)</f>
        <v>707</v>
      </c>
      <c r="D40" s="2396"/>
      <c r="E40" s="2402">
        <f>(E42+E43+E46+E52+E56+E57+E62+E63+E64+E65+E66+E67+E68)</f>
        <v>477</v>
      </c>
      <c r="F40" s="2402">
        <f>(F42+F43+F46+F52+F56+F57+F62+F63+F64+F65+F66+F67+F68)</f>
        <v>172</v>
      </c>
      <c r="G40" s="2403">
        <f>(F40/C40)*100</f>
        <v>24.328147100424328</v>
      </c>
      <c r="H40" s="2402">
        <f>(H42+H43+H46+H52+H56+H57+H62+H63+H64+H65+H66+H67+H68)</f>
        <v>397</v>
      </c>
      <c r="I40" s="2402">
        <f>(I42+I43+I46+I52+I56+I57+I62+I63+I64+I65+I66+I67+I68)</f>
        <v>306</v>
      </c>
      <c r="J40" s="2402">
        <f>(J42+J43+J46+J52+J56+J57+J62+J63+J64+J65+J66+J67+J68)</f>
        <v>91</v>
      </c>
      <c r="K40" s="2403">
        <f>(J40/H40)*100</f>
        <v>22.921914357682617</v>
      </c>
      <c r="L40" s="2402">
        <f>(L42+L43+L46+L52+L56+L57+L62+L63+L64+L65+L66+L67+L68)</f>
        <v>66</v>
      </c>
      <c r="M40" s="2402">
        <f>(M42+M43+M46+M52+M56+M57+M62+M63+M64+M65+M66+M67+M68)</f>
        <v>45</v>
      </c>
      <c r="N40" s="2402">
        <f>(N42+N43+N46+N52+N56+N57+N62+N63+N64+N65+N66+N67+N68)</f>
        <v>21</v>
      </c>
      <c r="O40" s="2403">
        <f>(N40/L40)*100</f>
        <v>31.818181818181817</v>
      </c>
      <c r="P40" s="2402">
        <f>(P42+P43+P46+P52+P56+P57+P62+P63+P64+P65+P66+P67+P68)</f>
        <v>186</v>
      </c>
      <c r="Q40" s="2402">
        <f>(Q42+Q43+Q46+Q52+Q56+Q57+Q62+Q63+Q64+Q65+Q66+Q67+Q68)</f>
        <v>126</v>
      </c>
      <c r="R40" s="2402">
        <f>(R42+R43+R46+R52+R56+R57+R62+R63+R64+R65+R66+R67+R68)</f>
        <v>60</v>
      </c>
      <c r="S40" s="2404">
        <f>(R40/P40)*100</f>
        <v>32.258064516129032</v>
      </c>
      <c r="T40" s="2409"/>
      <c r="U40" s="2421"/>
      <c r="V40" s="2372"/>
      <c r="W40" s="2372"/>
    </row>
    <row r="41" spans="1:23" ht="10.5" hidden="1" customHeight="1">
      <c r="A41" s="2399"/>
      <c r="B41" s="2412"/>
      <c r="C41" s="2411"/>
      <c r="D41" s="2412"/>
      <c r="E41" s="2422"/>
      <c r="F41" s="2422"/>
      <c r="G41" s="2414"/>
      <c r="H41" s="2422"/>
      <c r="I41" s="2422"/>
      <c r="J41" s="2412"/>
      <c r="K41" s="2412"/>
      <c r="L41" s="2412"/>
      <c r="M41" s="2412"/>
      <c r="N41" s="2412"/>
      <c r="O41" s="2412"/>
      <c r="P41" s="2412"/>
      <c r="Q41" s="2412"/>
      <c r="R41" s="2412"/>
      <c r="S41" s="2411"/>
      <c r="T41" s="2412"/>
      <c r="U41" s="2372"/>
      <c r="V41" s="2372"/>
      <c r="W41" s="2372"/>
    </row>
    <row r="42" spans="1:23" ht="9" customHeight="1">
      <c r="A42" s="2399"/>
      <c r="B42" s="2410" t="s">
        <v>1308</v>
      </c>
      <c r="C42" s="2418">
        <f>SUM(E42:F42)</f>
        <v>52</v>
      </c>
      <c r="D42" s="2412"/>
      <c r="E42" s="2419">
        <f>SUM(I42+M42+Q42)</f>
        <v>50</v>
      </c>
      <c r="F42" s="2419">
        <f>SUM(J42+N42+R42)</f>
        <v>2</v>
      </c>
      <c r="G42" s="2414">
        <f>(F42/C42)*100</f>
        <v>3.8461538461538463</v>
      </c>
      <c r="H42" s="2419">
        <f>(I42+J42)</f>
        <v>50</v>
      </c>
      <c r="I42" s="2422">
        <v>48</v>
      </c>
      <c r="J42" s="2419">
        <v>2</v>
      </c>
      <c r="K42" s="2414">
        <f>(J42/H42)*100</f>
        <v>4</v>
      </c>
      <c r="L42" s="2419">
        <f>SUM(M42:N42)</f>
        <v>2</v>
      </c>
      <c r="M42" s="2419">
        <v>2</v>
      </c>
      <c r="N42" s="2412"/>
      <c r="O42" s="2414"/>
      <c r="P42" s="2412"/>
      <c r="Q42" s="2412"/>
      <c r="R42" s="2412"/>
      <c r="S42" s="2420"/>
      <c r="T42" s="2412"/>
      <c r="U42" s="2372"/>
      <c r="V42" s="2372"/>
      <c r="W42" s="2372"/>
    </row>
    <row r="43" spans="1:23" ht="9" customHeight="1">
      <c r="A43" s="2399"/>
      <c r="B43" s="2407" t="s">
        <v>438</v>
      </c>
      <c r="C43" s="2415">
        <f>SUM(C44:C45)</f>
        <v>20</v>
      </c>
      <c r="D43" s="2409"/>
      <c r="E43" s="2416">
        <f>SUM(E44:E45)</f>
        <v>14</v>
      </c>
      <c r="F43" s="2416">
        <f>SUM(F44:F45)</f>
        <v>6</v>
      </c>
      <c r="G43" s="2413">
        <f>(F43/C43)*100</f>
        <v>30</v>
      </c>
      <c r="H43" s="2416">
        <f>SUM(H44:H45)</f>
        <v>8</v>
      </c>
      <c r="I43" s="2416">
        <f>SUM(I44:I45)</f>
        <v>6</v>
      </c>
      <c r="J43" s="2416">
        <f>SUM(J44:J45)</f>
        <v>2</v>
      </c>
      <c r="K43" s="2413">
        <f>(J43/H43)*100</f>
        <v>25</v>
      </c>
      <c r="L43" s="2409"/>
      <c r="M43" s="2409"/>
      <c r="N43" s="2409"/>
      <c r="O43" s="2413"/>
      <c r="P43" s="2416">
        <f>SUM(P44:P45)</f>
        <v>12</v>
      </c>
      <c r="Q43" s="2416">
        <f>SUM(Q44:Q45)</f>
        <v>8</v>
      </c>
      <c r="R43" s="2416">
        <f>SUM(R44:R45)</f>
        <v>4</v>
      </c>
      <c r="S43" s="2417">
        <f>(R43/P43)*100</f>
        <v>33.333333333333329</v>
      </c>
      <c r="T43" s="2409"/>
      <c r="U43" s="2372"/>
      <c r="V43" s="2372"/>
      <c r="W43" s="2372"/>
    </row>
    <row r="44" spans="1:23" ht="9" customHeight="1">
      <c r="A44" s="2399"/>
      <c r="B44" s="2423" t="s">
        <v>654</v>
      </c>
      <c r="C44" s="2424">
        <f>SUM(E44:F44)</f>
        <v>14</v>
      </c>
      <c r="D44" s="2425"/>
      <c r="E44" s="2426">
        <f t="shared" ref="E44:F46" si="3">SUM(I44+M44+Q44)</f>
        <v>10</v>
      </c>
      <c r="F44" s="2426">
        <f t="shared" si="3"/>
        <v>4</v>
      </c>
      <c r="G44" s="2427">
        <f>(F44/C44)*100</f>
        <v>28.571428571428569</v>
      </c>
      <c r="H44" s="2426">
        <f>(I44+J44)</f>
        <v>5</v>
      </c>
      <c r="I44" s="2426">
        <v>4</v>
      </c>
      <c r="J44" s="2426">
        <v>1</v>
      </c>
      <c r="K44" s="2427">
        <f>(J44/H44)*100</f>
        <v>20</v>
      </c>
      <c r="L44" s="2425"/>
      <c r="M44" s="2425"/>
      <c r="N44" s="2425"/>
      <c r="O44" s="2425"/>
      <c r="P44" s="2426">
        <f>SUM(Q44:R44)</f>
        <v>9</v>
      </c>
      <c r="Q44" s="2426">
        <v>6</v>
      </c>
      <c r="R44" s="2426">
        <v>3</v>
      </c>
      <c r="S44" s="2428">
        <f>(R44/P44)*100</f>
        <v>33.333333333333329</v>
      </c>
      <c r="T44" s="2425"/>
      <c r="U44" s="2372"/>
      <c r="V44" s="2372"/>
      <c r="W44" s="2372"/>
    </row>
    <row r="45" spans="1:23" ht="9" customHeight="1">
      <c r="A45" s="2399"/>
      <c r="B45" s="2423" t="s">
        <v>655</v>
      </c>
      <c r="C45" s="2424">
        <f>SUM(E45:F45)</f>
        <v>6</v>
      </c>
      <c r="D45" s="2425"/>
      <c r="E45" s="2426">
        <f t="shared" si="3"/>
        <v>4</v>
      </c>
      <c r="F45" s="2426">
        <f t="shared" si="3"/>
        <v>2</v>
      </c>
      <c r="G45" s="2427">
        <f>(F45/C45)*100</f>
        <v>33.333333333333329</v>
      </c>
      <c r="H45" s="2426">
        <f>(I45+J45)</f>
        <v>3</v>
      </c>
      <c r="I45" s="2426">
        <v>2</v>
      </c>
      <c r="J45" s="2426">
        <v>1</v>
      </c>
      <c r="K45" s="2425"/>
      <c r="L45" s="2425"/>
      <c r="M45" s="2425"/>
      <c r="N45" s="2425"/>
      <c r="O45" s="2425"/>
      <c r="P45" s="2426">
        <f>SUM(Q45:R45)</f>
        <v>3</v>
      </c>
      <c r="Q45" s="2426">
        <v>2</v>
      </c>
      <c r="R45" s="2426">
        <v>1</v>
      </c>
      <c r="S45" s="2428">
        <f>(R45/P45)*100</f>
        <v>33.333333333333329</v>
      </c>
      <c r="T45" s="2425"/>
      <c r="U45" s="2372"/>
      <c r="V45" s="2372"/>
      <c r="W45" s="2372"/>
    </row>
    <row r="46" spans="1:23" ht="9" customHeight="1">
      <c r="A46" s="2399"/>
      <c r="B46" s="2410" t="s">
        <v>579</v>
      </c>
      <c r="C46" s="2418">
        <f>SUM(E46:F46)</f>
        <v>89</v>
      </c>
      <c r="D46" s="2412"/>
      <c r="E46" s="2419">
        <f t="shared" si="3"/>
        <v>67</v>
      </c>
      <c r="F46" s="2419">
        <f t="shared" si="3"/>
        <v>22</v>
      </c>
      <c r="G46" s="2414">
        <f>(F46/C46)*100</f>
        <v>24.719101123595504</v>
      </c>
      <c r="H46" s="2419">
        <f>(I46+J46)</f>
        <v>43</v>
      </c>
      <c r="I46" s="2419">
        <v>32</v>
      </c>
      <c r="J46" s="2419">
        <v>11</v>
      </c>
      <c r="K46" s="2414">
        <f>(J46/H46)*100</f>
        <v>25.581395348837212</v>
      </c>
      <c r="L46" s="2419">
        <f>SUM(M46:N46)</f>
        <v>28</v>
      </c>
      <c r="M46" s="2419">
        <v>21</v>
      </c>
      <c r="N46" s="2419">
        <v>7</v>
      </c>
      <c r="O46" s="2414">
        <f>(N46/L46)*100</f>
        <v>25</v>
      </c>
      <c r="P46" s="2419">
        <f>SUM(Q46:R46)</f>
        <v>18</v>
      </c>
      <c r="Q46" s="2419">
        <v>14</v>
      </c>
      <c r="R46" s="2419">
        <v>4</v>
      </c>
      <c r="S46" s="2420">
        <f>(R46/P46)*100</f>
        <v>22.222222222222221</v>
      </c>
      <c r="T46" s="2412"/>
      <c r="U46" s="2372"/>
      <c r="V46" s="2372"/>
      <c r="W46" s="2372"/>
    </row>
    <row r="47" spans="1:23" ht="9" customHeight="1">
      <c r="A47" s="2399"/>
      <c r="B47" s="2423" t="s">
        <v>1310</v>
      </c>
      <c r="C47" s="2429"/>
      <c r="D47" s="2425"/>
      <c r="E47" s="2425"/>
      <c r="F47" s="2425"/>
      <c r="G47" s="2425"/>
      <c r="H47" s="2425"/>
      <c r="I47" s="2425"/>
      <c r="J47" s="2425"/>
      <c r="K47" s="2425"/>
      <c r="L47" s="2425"/>
      <c r="M47" s="2425"/>
      <c r="N47" s="2425"/>
      <c r="O47" s="2425"/>
      <c r="P47" s="2425"/>
      <c r="Q47" s="2425"/>
      <c r="R47" s="2425"/>
      <c r="S47" s="2429"/>
      <c r="T47" s="2425"/>
      <c r="U47" s="2372"/>
      <c r="V47" s="2372"/>
      <c r="W47" s="2372"/>
    </row>
    <row r="48" spans="1:23" ht="9" customHeight="1">
      <c r="A48" s="2399"/>
      <c r="B48" s="2423" t="s">
        <v>1311</v>
      </c>
      <c r="C48" s="2429"/>
      <c r="D48" s="2425"/>
      <c r="E48" s="2425"/>
      <c r="F48" s="2425"/>
      <c r="G48" s="2425"/>
      <c r="H48" s="2425"/>
      <c r="I48" s="2425"/>
      <c r="J48" s="2425"/>
      <c r="K48" s="2425"/>
      <c r="L48" s="2425"/>
      <c r="M48" s="2425"/>
      <c r="N48" s="2425"/>
      <c r="O48" s="2425"/>
      <c r="P48" s="2425"/>
      <c r="Q48" s="2425"/>
      <c r="R48" s="2425"/>
      <c r="S48" s="2429"/>
      <c r="T48" s="2425"/>
      <c r="U48" s="2372"/>
      <c r="V48" s="2372"/>
      <c r="W48" s="2372"/>
    </row>
    <row r="49" spans="1:44" ht="9" customHeight="1">
      <c r="A49" s="2399"/>
      <c r="B49" s="2423" t="s">
        <v>1312</v>
      </c>
      <c r="C49" s="2429"/>
      <c r="D49" s="2425"/>
      <c r="E49" s="2425"/>
      <c r="F49" s="2425"/>
      <c r="G49" s="2425"/>
      <c r="H49" s="2425"/>
      <c r="I49" s="2425"/>
      <c r="J49" s="2425"/>
      <c r="K49" s="2425"/>
      <c r="L49" s="2425"/>
      <c r="M49" s="2425"/>
      <c r="N49" s="2425"/>
      <c r="O49" s="2425"/>
      <c r="P49" s="2425"/>
      <c r="Q49" s="2425"/>
      <c r="R49" s="2425"/>
      <c r="S49" s="2429"/>
      <c r="T49" s="2425"/>
      <c r="U49" s="2372"/>
      <c r="V49" s="2372"/>
      <c r="W49" s="2372"/>
    </row>
    <row r="50" spans="1:44" ht="9" customHeight="1">
      <c r="A50" s="2399"/>
      <c r="B50" s="2423" t="s">
        <v>1314</v>
      </c>
      <c r="C50" s="2429"/>
      <c r="D50" s="2425"/>
      <c r="E50" s="2425"/>
      <c r="F50" s="2425"/>
      <c r="G50" s="2425"/>
      <c r="H50" s="2425"/>
      <c r="I50" s="2425"/>
      <c r="J50" s="2425"/>
      <c r="K50" s="2425"/>
      <c r="L50" s="2425"/>
      <c r="M50" s="2425"/>
      <c r="N50" s="2425"/>
      <c r="O50" s="2425"/>
      <c r="P50" s="2425"/>
      <c r="Q50" s="2425"/>
      <c r="R50" s="2425"/>
      <c r="S50" s="2429"/>
      <c r="T50" s="2425"/>
      <c r="U50" s="2372"/>
      <c r="V50" s="2372"/>
      <c r="W50" s="2372"/>
    </row>
    <row r="51" spans="1:44" ht="9" customHeight="1">
      <c r="A51" s="2399"/>
      <c r="B51" s="2423" t="s">
        <v>1313</v>
      </c>
      <c r="C51" s="2429"/>
      <c r="D51" s="2425"/>
      <c r="E51" s="2425"/>
      <c r="F51" s="2425"/>
      <c r="G51" s="2425"/>
      <c r="H51" s="2425"/>
      <c r="I51" s="2425"/>
      <c r="J51" s="2425"/>
      <c r="K51" s="2425"/>
      <c r="L51" s="2425"/>
      <c r="M51" s="2425"/>
      <c r="N51" s="2425"/>
      <c r="O51" s="2425"/>
      <c r="P51" s="2425"/>
      <c r="Q51" s="2425"/>
      <c r="R51" s="2425"/>
      <c r="S51" s="2429"/>
      <c r="T51" s="2425"/>
      <c r="U51" s="2372"/>
      <c r="V51" s="2372"/>
      <c r="W51" s="2372"/>
    </row>
    <row r="52" spans="1:44" ht="9" customHeight="1">
      <c r="A52" s="2399"/>
      <c r="B52" s="2407" t="s">
        <v>580</v>
      </c>
      <c r="C52" s="2415">
        <f>SUM(E52:F52)</f>
        <v>71</v>
      </c>
      <c r="D52" s="2409"/>
      <c r="E52" s="2416">
        <f>SUM(I52+M52+Q52)</f>
        <v>59</v>
      </c>
      <c r="F52" s="2416">
        <f>SUM(J52+N52+R52)</f>
        <v>12</v>
      </c>
      <c r="G52" s="2413">
        <f>(F52/C52)*100</f>
        <v>16.901408450704224</v>
      </c>
      <c r="H52" s="2416">
        <f>SUM(I52:J52)</f>
        <v>62</v>
      </c>
      <c r="I52" s="2416">
        <v>52</v>
      </c>
      <c r="J52" s="2416">
        <v>10</v>
      </c>
      <c r="K52" s="2413">
        <f>(J52/H52)*100</f>
        <v>16.129032258064516</v>
      </c>
      <c r="L52" s="2416">
        <f>SUM(M52:N52)</f>
        <v>1</v>
      </c>
      <c r="M52" s="2409"/>
      <c r="N52" s="2416">
        <v>1</v>
      </c>
      <c r="O52" s="2413"/>
      <c r="P52" s="2416">
        <f>SUM(Q52:R52)</f>
        <v>8</v>
      </c>
      <c r="Q52" s="2416">
        <v>7</v>
      </c>
      <c r="R52" s="2416">
        <v>1</v>
      </c>
      <c r="S52" s="2417">
        <f>(R52/P52)*100</f>
        <v>12.5</v>
      </c>
      <c r="T52" s="2409"/>
      <c r="U52" s="2372"/>
      <c r="V52" s="2372"/>
      <c r="W52" s="2372"/>
    </row>
    <row r="53" spans="1:44" ht="9" customHeight="1">
      <c r="A53" s="2399"/>
      <c r="B53" s="2423" t="s">
        <v>1324</v>
      </c>
      <c r="C53" s="2429"/>
      <c r="D53" s="2425"/>
      <c r="E53" s="2425"/>
      <c r="F53" s="2425"/>
      <c r="G53" s="2427"/>
      <c r="H53" s="2425"/>
      <c r="I53" s="2425"/>
      <c r="J53" s="2425"/>
      <c r="K53" s="2427"/>
      <c r="L53" s="2425"/>
      <c r="M53" s="2425"/>
      <c r="N53" s="2425"/>
      <c r="O53" s="2425"/>
      <c r="P53" s="2425"/>
      <c r="Q53" s="2425"/>
      <c r="R53" s="2425"/>
      <c r="S53" s="2428"/>
      <c r="T53" s="2425"/>
      <c r="U53" s="2372"/>
      <c r="V53" s="2372"/>
      <c r="W53" s="2372"/>
    </row>
    <row r="54" spans="1:44" ht="9" customHeight="1">
      <c r="A54" s="2399"/>
      <c r="B54" s="2423" t="s">
        <v>1318</v>
      </c>
      <c r="C54" s="2429"/>
      <c r="D54" s="2425"/>
      <c r="E54" s="2425"/>
      <c r="F54" s="2425"/>
      <c r="G54" s="2427"/>
      <c r="H54" s="2425"/>
      <c r="I54" s="2425"/>
      <c r="J54" s="2425"/>
      <c r="K54" s="2427"/>
      <c r="L54" s="2425"/>
      <c r="M54" s="2425"/>
      <c r="N54" s="2425"/>
      <c r="O54" s="2427"/>
      <c r="P54" s="2425"/>
      <c r="Q54" s="2425"/>
      <c r="R54" s="2425"/>
      <c r="S54" s="2428"/>
      <c r="T54" s="2425"/>
      <c r="U54" s="2372"/>
      <c r="V54" s="2372"/>
      <c r="W54" s="2372"/>
    </row>
    <row r="55" spans="1:44" ht="9" customHeight="1">
      <c r="A55" s="2399"/>
      <c r="B55" s="2423" t="s">
        <v>1317</v>
      </c>
      <c r="C55" s="2429"/>
      <c r="D55" s="2425"/>
      <c r="E55" s="2425"/>
      <c r="F55" s="2425"/>
      <c r="G55" s="2427"/>
      <c r="H55" s="2425"/>
      <c r="I55" s="2425"/>
      <c r="J55" s="2425"/>
      <c r="K55" s="2427"/>
      <c r="L55" s="2425"/>
      <c r="M55" s="2425"/>
      <c r="N55" s="2425"/>
      <c r="O55" s="2427"/>
      <c r="P55" s="2425"/>
      <c r="Q55" s="2425"/>
      <c r="R55" s="2425"/>
      <c r="S55" s="2428"/>
      <c r="T55" s="2425"/>
      <c r="U55" s="2372"/>
      <c r="V55" s="2372"/>
      <c r="W55" s="2372"/>
      <c r="AH55" s="2430"/>
      <c r="AI55" s="2430"/>
      <c r="AJ55" s="2430"/>
      <c r="AK55" s="2430"/>
      <c r="AL55" s="2430"/>
      <c r="AM55" s="2430"/>
      <c r="AN55" s="2430"/>
      <c r="AO55" s="2430"/>
      <c r="AP55" s="2430"/>
      <c r="AQ55" s="2430"/>
      <c r="AR55" s="2430"/>
    </row>
    <row r="56" spans="1:44" ht="9" customHeight="1">
      <c r="A56" s="2399"/>
      <c r="B56" s="2410" t="s">
        <v>582</v>
      </c>
      <c r="C56" s="2418">
        <f>SUM(E56:F56)</f>
        <v>51</v>
      </c>
      <c r="D56" s="2412"/>
      <c r="E56" s="2419">
        <f>SUM(I56+M56+Q56)</f>
        <v>46</v>
      </c>
      <c r="F56" s="2419">
        <f>SUM(J56+N56+R56)</f>
        <v>5</v>
      </c>
      <c r="G56" s="2414">
        <f>(F56/C56)*100</f>
        <v>9.8039215686274517</v>
      </c>
      <c r="H56" s="2419">
        <f>(I56+J56)</f>
        <v>24</v>
      </c>
      <c r="I56" s="2419">
        <v>22</v>
      </c>
      <c r="J56" s="2419">
        <v>2</v>
      </c>
      <c r="K56" s="2414">
        <f>(J56/H56)*100</f>
        <v>8.3333333333333321</v>
      </c>
      <c r="L56" s="2419">
        <f>SUM(M56:N56)</f>
        <v>3</v>
      </c>
      <c r="M56" s="2419">
        <v>3</v>
      </c>
      <c r="N56" s="2412"/>
      <c r="O56" s="2414"/>
      <c r="P56" s="2419">
        <f>SUM(Q56:R56)</f>
        <v>24</v>
      </c>
      <c r="Q56" s="2419">
        <v>21</v>
      </c>
      <c r="R56" s="2419">
        <v>3</v>
      </c>
      <c r="S56" s="2420">
        <f>(R56/P56)*100</f>
        <v>12.5</v>
      </c>
      <c r="T56" s="2412"/>
      <c r="U56" s="2372"/>
      <c r="V56" s="2372"/>
      <c r="W56" s="2372"/>
    </row>
    <row r="57" spans="1:44" ht="9" customHeight="1">
      <c r="A57" s="2399"/>
      <c r="B57" s="2407" t="s">
        <v>1111</v>
      </c>
      <c r="C57" s="2415">
        <v>58</v>
      </c>
      <c r="D57" s="2409"/>
      <c r="E57" s="2409"/>
      <c r="F57" s="2409"/>
      <c r="G57" s="2413"/>
      <c r="H57" s="2409"/>
      <c r="I57" s="2409"/>
      <c r="J57" s="2409"/>
      <c r="K57" s="2413"/>
      <c r="L57" s="2409"/>
      <c r="M57" s="2409"/>
      <c r="N57" s="2409"/>
      <c r="O57" s="2413"/>
      <c r="P57" s="2409"/>
      <c r="Q57" s="2409"/>
      <c r="R57" s="2409"/>
      <c r="S57" s="2417"/>
      <c r="T57" s="2409"/>
      <c r="U57" s="2372"/>
      <c r="V57" s="2372"/>
      <c r="W57" s="2372"/>
    </row>
    <row r="58" spans="1:44" ht="9" customHeight="1">
      <c r="A58" s="2399"/>
      <c r="B58" s="2423" t="s">
        <v>1324</v>
      </c>
      <c r="C58" s="2429"/>
      <c r="D58" s="2425"/>
      <c r="E58" s="2425"/>
      <c r="F58" s="2425"/>
      <c r="G58" s="2427"/>
      <c r="H58" s="2425"/>
      <c r="I58" s="2425"/>
      <c r="J58" s="2425"/>
      <c r="K58" s="2427"/>
      <c r="L58" s="2425"/>
      <c r="M58" s="2425"/>
      <c r="N58" s="2425"/>
      <c r="O58" s="2427"/>
      <c r="P58" s="2425"/>
      <c r="Q58" s="2425"/>
      <c r="R58" s="2425"/>
      <c r="S58" s="2428"/>
      <c r="T58" s="2425"/>
      <c r="U58" s="2372"/>
      <c r="V58" s="2372"/>
      <c r="W58" s="2372"/>
    </row>
    <row r="59" spans="1:44" ht="9" customHeight="1">
      <c r="A59" s="2399"/>
      <c r="B59" s="2423" t="s">
        <v>656</v>
      </c>
      <c r="C59" s="2429"/>
      <c r="D59" s="2425"/>
      <c r="E59" s="2425"/>
      <c r="F59" s="2425"/>
      <c r="G59" s="2427"/>
      <c r="H59" s="2425"/>
      <c r="I59" s="2425"/>
      <c r="J59" s="2425"/>
      <c r="K59" s="2427"/>
      <c r="L59" s="2425"/>
      <c r="M59" s="2425"/>
      <c r="N59" s="2425"/>
      <c r="O59" s="2427"/>
      <c r="P59" s="2425"/>
      <c r="Q59" s="2425"/>
      <c r="R59" s="2425"/>
      <c r="S59" s="2428"/>
      <c r="T59" s="2425"/>
      <c r="U59" s="2372"/>
      <c r="V59" s="2372"/>
      <c r="W59" s="2372"/>
    </row>
    <row r="60" spans="1:44" ht="9" customHeight="1">
      <c r="A60" s="2399"/>
      <c r="B60" s="2423" t="s">
        <v>657</v>
      </c>
      <c r="C60" s="2429"/>
      <c r="D60" s="2425"/>
      <c r="E60" s="2425"/>
      <c r="F60" s="2425"/>
      <c r="G60" s="2427"/>
      <c r="H60" s="2425"/>
      <c r="I60" s="2425"/>
      <c r="J60" s="2425"/>
      <c r="K60" s="2427"/>
      <c r="L60" s="2425"/>
      <c r="M60" s="2425"/>
      <c r="N60" s="2425"/>
      <c r="O60" s="2427"/>
      <c r="P60" s="2425"/>
      <c r="Q60" s="2425"/>
      <c r="R60" s="2425"/>
      <c r="S60" s="2428"/>
      <c r="T60" s="2425"/>
      <c r="U60" s="2372"/>
      <c r="V60" s="2372"/>
      <c r="W60" s="2372"/>
    </row>
    <row r="61" spans="1:44" ht="9" customHeight="1">
      <c r="A61" s="2399"/>
      <c r="B61" s="2423" t="s">
        <v>1112</v>
      </c>
      <c r="C61" s="2424">
        <f>SUM(E61:F61)</f>
        <v>10</v>
      </c>
      <c r="D61" s="2425"/>
      <c r="E61" s="2426">
        <f t="shared" ref="E61:F68" si="4">SUM(I61+M61+Q61)</f>
        <v>6</v>
      </c>
      <c r="F61" s="2426">
        <f t="shared" si="4"/>
        <v>4</v>
      </c>
      <c r="G61" s="2427">
        <f t="shared" ref="G61:G68" si="5">(F61/C61)*100</f>
        <v>40</v>
      </c>
      <c r="H61" s="2426">
        <f>SUM(I61:J61)</f>
        <v>2</v>
      </c>
      <c r="I61" s="2426">
        <v>1</v>
      </c>
      <c r="J61" s="2426">
        <v>1</v>
      </c>
      <c r="K61" s="2427">
        <f>(J61/H61)*100</f>
        <v>50</v>
      </c>
      <c r="L61" s="2425"/>
      <c r="M61" s="2425"/>
      <c r="N61" s="2425"/>
      <c r="O61" s="2425"/>
      <c r="P61" s="2426">
        <f t="shared" ref="P61:P68" si="6">SUM(Q61:R61)</f>
        <v>8</v>
      </c>
      <c r="Q61" s="2426">
        <v>5</v>
      </c>
      <c r="R61" s="2426">
        <v>3</v>
      </c>
      <c r="S61" s="2428">
        <f>(R61/P61)*100</f>
        <v>37.5</v>
      </c>
      <c r="T61" s="2425"/>
      <c r="U61" s="2372"/>
      <c r="V61" s="2372"/>
      <c r="W61" s="2372"/>
    </row>
    <row r="62" spans="1:44" ht="9" customHeight="1">
      <c r="A62" s="2399"/>
      <c r="B62" s="2410" t="s">
        <v>486</v>
      </c>
      <c r="C62" s="2418">
        <f>SUM(H62+L62+P62)</f>
        <v>67</v>
      </c>
      <c r="D62" s="2412"/>
      <c r="E62" s="2419">
        <f t="shared" si="4"/>
        <v>14</v>
      </c>
      <c r="F62" s="2419">
        <f t="shared" si="4"/>
        <v>53</v>
      </c>
      <c r="G62" s="2414">
        <f t="shared" si="5"/>
        <v>79.104477611940297</v>
      </c>
      <c r="H62" s="2419">
        <f>SUM(I62:J62)</f>
        <v>33</v>
      </c>
      <c r="I62" s="2419">
        <v>6</v>
      </c>
      <c r="J62" s="2419">
        <v>27</v>
      </c>
      <c r="K62" s="2414"/>
      <c r="L62" s="2419">
        <f>SUM(M62:N62)</f>
        <v>12</v>
      </c>
      <c r="M62" s="2419">
        <v>3</v>
      </c>
      <c r="N62" s="2419">
        <v>9</v>
      </c>
      <c r="O62" s="2414"/>
      <c r="P62" s="2419">
        <f t="shared" si="6"/>
        <v>22</v>
      </c>
      <c r="Q62" s="2419">
        <v>5</v>
      </c>
      <c r="R62" s="2419">
        <v>17</v>
      </c>
      <c r="S62" s="2420">
        <f>(R62/P62)*100</f>
        <v>77.272727272727266</v>
      </c>
      <c r="T62" s="2412"/>
      <c r="U62" s="2372"/>
      <c r="V62" s="2372"/>
      <c r="W62" s="2372"/>
    </row>
    <row r="63" spans="1:44" ht="9" customHeight="1">
      <c r="A63" s="2399"/>
      <c r="B63" s="2410" t="s">
        <v>585</v>
      </c>
      <c r="C63" s="2418">
        <f t="shared" ref="C63:C68" si="7">SUM(E63:F63)</f>
        <v>25</v>
      </c>
      <c r="D63" s="2412"/>
      <c r="E63" s="2419">
        <f t="shared" si="4"/>
        <v>23</v>
      </c>
      <c r="F63" s="2419">
        <f t="shared" si="4"/>
        <v>2</v>
      </c>
      <c r="G63" s="2414">
        <f t="shared" si="5"/>
        <v>8</v>
      </c>
      <c r="H63" s="2419">
        <f t="shared" ref="H63:H68" si="8">(I63+J63)</f>
        <v>23</v>
      </c>
      <c r="I63" s="2419">
        <v>23</v>
      </c>
      <c r="J63" s="2412"/>
      <c r="K63" s="2414"/>
      <c r="L63" s="2412"/>
      <c r="M63" s="2412"/>
      <c r="N63" s="2412"/>
      <c r="O63" s="2414"/>
      <c r="P63" s="2419">
        <f t="shared" si="6"/>
        <v>2</v>
      </c>
      <c r="Q63" s="2412"/>
      <c r="R63" s="2419">
        <v>2</v>
      </c>
      <c r="S63" s="2420">
        <f>(R63/P63)*100</f>
        <v>100</v>
      </c>
      <c r="T63" s="2412"/>
      <c r="U63" s="2372"/>
      <c r="V63" s="2372"/>
      <c r="W63" s="2372"/>
    </row>
    <row r="64" spans="1:44" ht="9" customHeight="1">
      <c r="A64" s="2399"/>
      <c r="B64" s="2410" t="s">
        <v>586</v>
      </c>
      <c r="C64" s="2418">
        <f t="shared" si="7"/>
        <v>8</v>
      </c>
      <c r="D64" s="2412"/>
      <c r="E64" s="2419">
        <f t="shared" si="4"/>
        <v>7</v>
      </c>
      <c r="F64" s="2419">
        <f t="shared" si="4"/>
        <v>1</v>
      </c>
      <c r="G64" s="2414">
        <f t="shared" si="5"/>
        <v>12.5</v>
      </c>
      <c r="H64" s="2419">
        <f t="shared" si="8"/>
        <v>6</v>
      </c>
      <c r="I64" s="2419">
        <v>5</v>
      </c>
      <c r="J64" s="2419">
        <v>1</v>
      </c>
      <c r="K64" s="2414">
        <f>(J64/H64)*100</f>
        <v>16.666666666666664</v>
      </c>
      <c r="L64" s="2419">
        <f>SUM(M64:N64)</f>
        <v>1</v>
      </c>
      <c r="M64" s="2419">
        <v>1</v>
      </c>
      <c r="N64" s="2412"/>
      <c r="O64" s="2414"/>
      <c r="P64" s="2419">
        <f t="shared" si="6"/>
        <v>1</v>
      </c>
      <c r="Q64" s="2419">
        <v>1</v>
      </c>
      <c r="R64" s="2412"/>
      <c r="S64" s="2411"/>
      <c r="T64" s="2412"/>
      <c r="U64" s="2372"/>
      <c r="V64" s="2372"/>
      <c r="W64" s="2372"/>
    </row>
    <row r="65" spans="1:23" ht="9" customHeight="1">
      <c r="A65" s="2399"/>
      <c r="B65" s="2410" t="s">
        <v>587</v>
      </c>
      <c r="C65" s="2418">
        <f t="shared" si="7"/>
        <v>133</v>
      </c>
      <c r="D65" s="2412"/>
      <c r="E65" s="2419">
        <f t="shared" si="4"/>
        <v>111</v>
      </c>
      <c r="F65" s="2419">
        <f t="shared" si="4"/>
        <v>22</v>
      </c>
      <c r="G65" s="2414">
        <f t="shared" si="5"/>
        <v>16.541353383458645</v>
      </c>
      <c r="H65" s="2419">
        <f t="shared" si="8"/>
        <v>51</v>
      </c>
      <c r="I65" s="2419">
        <v>41</v>
      </c>
      <c r="J65" s="2419">
        <v>10</v>
      </c>
      <c r="K65" s="2414">
        <f>(J65/H65)*100</f>
        <v>19.607843137254903</v>
      </c>
      <c r="L65" s="2419">
        <f>SUM(M65:N65)</f>
        <v>17</v>
      </c>
      <c r="M65" s="2419">
        <v>14</v>
      </c>
      <c r="N65" s="2419">
        <v>3</v>
      </c>
      <c r="O65" s="2414">
        <f>(N65/L65)*100</f>
        <v>17.647058823529413</v>
      </c>
      <c r="P65" s="2419">
        <f t="shared" si="6"/>
        <v>65</v>
      </c>
      <c r="Q65" s="2419">
        <v>56</v>
      </c>
      <c r="R65" s="2419">
        <v>9</v>
      </c>
      <c r="S65" s="2420">
        <f>(R65/P65)*100</f>
        <v>13.846153846153847</v>
      </c>
      <c r="T65" s="2412"/>
      <c r="U65" s="2372"/>
      <c r="V65" s="2372"/>
      <c r="W65" s="2372"/>
    </row>
    <row r="66" spans="1:23" ht="9" customHeight="1">
      <c r="A66" s="2399"/>
      <c r="B66" s="2410" t="s">
        <v>588</v>
      </c>
      <c r="C66" s="2418">
        <f t="shared" si="7"/>
        <v>33</v>
      </c>
      <c r="D66" s="2412"/>
      <c r="E66" s="2419">
        <f t="shared" si="4"/>
        <v>24</v>
      </c>
      <c r="F66" s="2419">
        <f t="shared" si="4"/>
        <v>9</v>
      </c>
      <c r="G66" s="2414">
        <f t="shared" si="5"/>
        <v>27.27272727272727</v>
      </c>
      <c r="H66" s="2419">
        <f t="shared" si="8"/>
        <v>28</v>
      </c>
      <c r="I66" s="2419">
        <v>24</v>
      </c>
      <c r="J66" s="2419">
        <v>4</v>
      </c>
      <c r="K66" s="2414">
        <f>(J66/H66)*100</f>
        <v>14.285714285714285</v>
      </c>
      <c r="L66" s="2412"/>
      <c r="M66" s="2412"/>
      <c r="N66" s="2412"/>
      <c r="O66" s="2414"/>
      <c r="P66" s="2419">
        <f t="shared" si="6"/>
        <v>5</v>
      </c>
      <c r="Q66" s="2412"/>
      <c r="R66" s="2419">
        <v>5</v>
      </c>
      <c r="S66" s="2420">
        <f>(R66/P66)*100</f>
        <v>100</v>
      </c>
      <c r="T66" s="2412"/>
      <c r="U66" s="2372"/>
      <c r="V66" s="2372"/>
      <c r="W66" s="2372"/>
    </row>
    <row r="67" spans="1:23" ht="9" customHeight="1">
      <c r="A67" s="2399"/>
      <c r="B67" s="2410" t="s">
        <v>589</v>
      </c>
      <c r="C67" s="2418">
        <f t="shared" si="7"/>
        <v>35</v>
      </c>
      <c r="D67" s="2412"/>
      <c r="E67" s="2419">
        <f t="shared" si="4"/>
        <v>26</v>
      </c>
      <c r="F67" s="2419">
        <f t="shared" si="4"/>
        <v>9</v>
      </c>
      <c r="G67" s="2414">
        <f t="shared" si="5"/>
        <v>25.714285714285712</v>
      </c>
      <c r="H67" s="2419">
        <f t="shared" si="8"/>
        <v>29</v>
      </c>
      <c r="I67" s="2419">
        <v>21</v>
      </c>
      <c r="J67" s="2419">
        <v>8</v>
      </c>
      <c r="K67" s="2414">
        <f>(J67/H67)*100</f>
        <v>27.586206896551722</v>
      </c>
      <c r="L67" s="2419">
        <f>SUM(M67:N67)</f>
        <v>1</v>
      </c>
      <c r="M67" s="2419">
        <v>1</v>
      </c>
      <c r="N67" s="2412"/>
      <c r="O67" s="2414"/>
      <c r="P67" s="2419">
        <f t="shared" si="6"/>
        <v>5</v>
      </c>
      <c r="Q67" s="2419">
        <v>4</v>
      </c>
      <c r="R67" s="2419">
        <v>1</v>
      </c>
      <c r="S67" s="2420">
        <f>(R67/P67)*100</f>
        <v>20</v>
      </c>
      <c r="T67" s="2412"/>
      <c r="U67" s="2372"/>
      <c r="V67" s="2372"/>
      <c r="W67" s="2372"/>
    </row>
    <row r="68" spans="1:23" ht="9" customHeight="1">
      <c r="A68" s="2399"/>
      <c r="B68" s="2410" t="s">
        <v>590</v>
      </c>
      <c r="C68" s="2418">
        <f t="shared" si="7"/>
        <v>65</v>
      </c>
      <c r="D68" s="2412"/>
      <c r="E68" s="2419">
        <f t="shared" si="4"/>
        <v>36</v>
      </c>
      <c r="F68" s="2419">
        <f t="shared" si="4"/>
        <v>29</v>
      </c>
      <c r="G68" s="2414">
        <f t="shared" si="5"/>
        <v>44.61538461538462</v>
      </c>
      <c r="H68" s="2419">
        <f t="shared" si="8"/>
        <v>40</v>
      </c>
      <c r="I68" s="2419">
        <v>26</v>
      </c>
      <c r="J68" s="2419">
        <v>14</v>
      </c>
      <c r="K68" s="2414">
        <f>(J68/H68)*100</f>
        <v>35</v>
      </c>
      <c r="L68" s="2419">
        <f>SUM(M68:N68)</f>
        <v>1</v>
      </c>
      <c r="M68" s="2412"/>
      <c r="N68" s="2419">
        <v>1</v>
      </c>
      <c r="O68" s="2414">
        <f>(N68/L68)*100</f>
        <v>100</v>
      </c>
      <c r="P68" s="2419">
        <f t="shared" si="6"/>
        <v>24</v>
      </c>
      <c r="Q68" s="2419">
        <v>10</v>
      </c>
      <c r="R68" s="2419">
        <v>14</v>
      </c>
      <c r="S68" s="2420">
        <f>(R68/P68)*100</f>
        <v>58.333333333333336</v>
      </c>
      <c r="T68" s="2412"/>
      <c r="U68" s="2372"/>
      <c r="V68" s="2372"/>
      <c r="W68" s="2372"/>
    </row>
    <row r="69" spans="1:23" ht="10.5" hidden="1" customHeight="1">
      <c r="A69" s="2399"/>
      <c r="B69" s="2412"/>
      <c r="C69" s="2411"/>
      <c r="D69" s="2412"/>
      <c r="E69" s="2412"/>
      <c r="F69" s="2412"/>
      <c r="G69" s="2412"/>
      <c r="H69" s="2412"/>
      <c r="I69" s="2412"/>
      <c r="J69" s="2412"/>
      <c r="K69" s="2414"/>
      <c r="L69" s="2412"/>
      <c r="M69" s="2412"/>
      <c r="N69" s="2412"/>
      <c r="O69" s="2414"/>
      <c r="P69" s="2412"/>
      <c r="Q69" s="2412"/>
      <c r="R69" s="2412"/>
      <c r="S69" s="2420"/>
      <c r="T69" s="2412"/>
      <c r="U69" s="2372"/>
      <c r="V69" s="2372"/>
      <c r="W69" s="2372"/>
    </row>
    <row r="70" spans="1:23">
      <c r="B70" s="2431" t="s">
        <v>1113</v>
      </c>
      <c r="S70" s="2431" t="s">
        <v>592</v>
      </c>
    </row>
    <row r="71" spans="1:23">
      <c r="B71" s="2431" t="s">
        <v>1114</v>
      </c>
    </row>
    <row r="73" spans="1:23" ht="11.1" customHeight="1">
      <c r="A73" s="2432"/>
      <c r="B73" s="2433" t="s">
        <v>470</v>
      </c>
      <c r="C73" s="2434">
        <f>SUM(E73:F73)</f>
        <v>0</v>
      </c>
      <c r="D73" s="2435"/>
      <c r="E73" s="2436">
        <f>SUM(I73+M73+Q73)</f>
        <v>0</v>
      </c>
      <c r="F73" s="2436">
        <f>SUM(J73+N73+R73)</f>
        <v>0</v>
      </c>
      <c r="G73" s="2437" t="e">
        <f>(F73/C73)*100</f>
        <v>#DIV/0!</v>
      </c>
      <c r="H73" s="2436">
        <f>SUM(H75:H91)</f>
        <v>0</v>
      </c>
      <c r="I73" s="2436">
        <f>SUM(I75:I91)</f>
        <v>0</v>
      </c>
      <c r="J73" s="2436">
        <f>SUM(J75:J91)</f>
        <v>0</v>
      </c>
      <c r="K73" s="2437" t="e">
        <f>(J73/H73)*100</f>
        <v>#DIV/0!</v>
      </c>
      <c r="L73" s="2436">
        <f>SUM(L75:L91)</f>
        <v>0</v>
      </c>
      <c r="M73" s="2436">
        <f>SUM(M75:M91)</f>
        <v>0</v>
      </c>
      <c r="N73" s="2436">
        <f>SUM(N75:N91)</f>
        <v>0</v>
      </c>
      <c r="O73" s="2437" t="e">
        <f>(N73/L73)*100</f>
        <v>#DIV/0!</v>
      </c>
      <c r="P73" s="2436">
        <f>SUM(P75:P91)</f>
        <v>0</v>
      </c>
      <c r="Q73" s="2436">
        <f>SUM(Q75:Q91)</f>
        <v>0</v>
      </c>
      <c r="R73" s="2436">
        <f>SUM(R75:R91)</f>
        <v>0</v>
      </c>
      <c r="S73" s="2438" t="e">
        <f>(R73/P73)*100</f>
        <v>#DIV/0!</v>
      </c>
      <c r="T73" s="2435"/>
    </row>
    <row r="74" spans="1:23" ht="10.5" hidden="1" customHeight="1">
      <c r="A74" s="2399"/>
      <c r="B74" s="2412"/>
      <c r="C74" s="2411"/>
      <c r="D74" s="2412"/>
      <c r="E74" s="2412"/>
      <c r="F74" s="2412"/>
      <c r="G74" s="2414"/>
      <c r="H74" s="2412"/>
      <c r="I74" s="2412"/>
      <c r="J74" s="2412"/>
      <c r="K74" s="2412"/>
      <c r="L74" s="2412"/>
      <c r="M74" s="2412"/>
      <c r="N74" s="2412"/>
      <c r="O74" s="2414"/>
      <c r="P74" s="2410" t="s">
        <v>380</v>
      </c>
      <c r="Q74" s="2412"/>
      <c r="R74" s="2412"/>
      <c r="S74" s="2420"/>
      <c r="T74" s="2412"/>
      <c r="U74" s="2372"/>
      <c r="V74" s="2372"/>
      <c r="W74" s="2372"/>
    </row>
    <row r="75" spans="1:23" ht="9" customHeight="1">
      <c r="A75" s="2399"/>
      <c r="B75" s="2410" t="s">
        <v>471</v>
      </c>
      <c r="C75" s="2418">
        <f t="shared" ref="C75:C91" si="9">SUM(E75:F75)</f>
        <v>0</v>
      </c>
      <c r="D75" s="2412"/>
      <c r="E75" s="2419">
        <f>(I75+M75+Q75)</f>
        <v>0</v>
      </c>
      <c r="F75" s="2419">
        <f t="shared" ref="F75:F91" si="10">SUM(J75+N75+R75)</f>
        <v>0</v>
      </c>
      <c r="G75" s="2414" t="e">
        <f t="shared" ref="G75:G91" si="11">(F75/C75)*100</f>
        <v>#DIV/0!</v>
      </c>
      <c r="H75" s="2419">
        <f t="shared" ref="H75:H91" si="12">SUM(I75:J75)</f>
        <v>0</v>
      </c>
      <c r="I75" s="2412"/>
      <c r="J75" s="2412"/>
      <c r="K75" s="2414" t="e">
        <f t="shared" ref="K75:K82" si="13">(J75/H75)*100</f>
        <v>#DIV/0!</v>
      </c>
      <c r="L75" s="2419">
        <f t="shared" ref="L75:L90" si="14">SUM(M75:N75)</f>
        <v>0</v>
      </c>
      <c r="M75" s="2412"/>
      <c r="N75" s="2412"/>
      <c r="O75" s="2414" t="e">
        <f>(N75/L75)*100</f>
        <v>#DIV/0!</v>
      </c>
      <c r="P75" s="2419">
        <f t="shared" ref="P75:P91" si="15">SUM(Q75:R75)</f>
        <v>0</v>
      </c>
      <c r="Q75" s="2412"/>
      <c r="R75" s="2412"/>
      <c r="S75" s="2420" t="e">
        <f t="shared" ref="S75:S88" si="16">(R75/P75)*100</f>
        <v>#DIV/0!</v>
      </c>
      <c r="T75" s="2412"/>
      <c r="U75" s="2372"/>
      <c r="V75" s="2372"/>
      <c r="W75" s="2372"/>
    </row>
    <row r="76" spans="1:23" ht="9" customHeight="1">
      <c r="A76" s="2399"/>
      <c r="B76" s="2410" t="s">
        <v>472</v>
      </c>
      <c r="C76" s="2418">
        <f t="shared" si="9"/>
        <v>0</v>
      </c>
      <c r="D76" s="2412"/>
      <c r="E76" s="2419">
        <f t="shared" ref="E76:E91" si="17">SUM(I76+M76+Q76)</f>
        <v>0</v>
      </c>
      <c r="F76" s="2419">
        <f t="shared" si="10"/>
        <v>0</v>
      </c>
      <c r="G76" s="2414" t="e">
        <f t="shared" si="11"/>
        <v>#DIV/0!</v>
      </c>
      <c r="H76" s="2419">
        <f t="shared" si="12"/>
        <v>0</v>
      </c>
      <c r="I76" s="2412"/>
      <c r="J76" s="2412"/>
      <c r="K76" s="2414" t="e">
        <f t="shared" si="13"/>
        <v>#DIV/0!</v>
      </c>
      <c r="L76" s="2419">
        <f t="shared" si="14"/>
        <v>0</v>
      </c>
      <c r="M76" s="2412"/>
      <c r="N76" s="2412"/>
      <c r="O76" s="2414"/>
      <c r="P76" s="2419">
        <f t="shared" si="15"/>
        <v>0</v>
      </c>
      <c r="Q76" s="2412"/>
      <c r="R76" s="2412"/>
      <c r="S76" s="2420" t="e">
        <f t="shared" si="16"/>
        <v>#DIV/0!</v>
      </c>
      <c r="T76" s="2412"/>
      <c r="U76" s="2372"/>
      <c r="V76" s="2372"/>
      <c r="W76" s="2372"/>
    </row>
    <row r="77" spans="1:23" ht="9" customHeight="1">
      <c r="A77" s="2399"/>
      <c r="B77" s="2410" t="s">
        <v>473</v>
      </c>
      <c r="C77" s="2418">
        <f t="shared" si="9"/>
        <v>0</v>
      </c>
      <c r="D77" s="2412"/>
      <c r="E77" s="2419">
        <f t="shared" si="17"/>
        <v>0</v>
      </c>
      <c r="F77" s="2419">
        <f t="shared" si="10"/>
        <v>0</v>
      </c>
      <c r="G77" s="2414" t="e">
        <f t="shared" si="11"/>
        <v>#DIV/0!</v>
      </c>
      <c r="H77" s="2419">
        <f t="shared" si="12"/>
        <v>0</v>
      </c>
      <c r="I77" s="2412"/>
      <c r="J77" s="2412"/>
      <c r="K77" s="2414" t="e">
        <f t="shared" si="13"/>
        <v>#DIV/0!</v>
      </c>
      <c r="L77" s="2419">
        <f t="shared" si="14"/>
        <v>0</v>
      </c>
      <c r="M77" s="2412"/>
      <c r="N77" s="2412"/>
      <c r="O77" s="2414"/>
      <c r="P77" s="2419">
        <f t="shared" si="15"/>
        <v>0</v>
      </c>
      <c r="Q77" s="2412"/>
      <c r="R77" s="2412"/>
      <c r="S77" s="2420" t="e">
        <f t="shared" si="16"/>
        <v>#DIV/0!</v>
      </c>
      <c r="T77" s="2412"/>
      <c r="U77" s="2372"/>
      <c r="V77" s="2372"/>
      <c r="W77" s="2372"/>
    </row>
    <row r="78" spans="1:23" ht="9" customHeight="1">
      <c r="A78" s="2399"/>
      <c r="B78" s="2410" t="s">
        <v>474</v>
      </c>
      <c r="C78" s="2418">
        <f t="shared" si="9"/>
        <v>0</v>
      </c>
      <c r="D78" s="2412"/>
      <c r="E78" s="2419">
        <f t="shared" si="17"/>
        <v>0</v>
      </c>
      <c r="F78" s="2419">
        <f t="shared" si="10"/>
        <v>0</v>
      </c>
      <c r="G78" s="2414" t="e">
        <f t="shared" si="11"/>
        <v>#DIV/0!</v>
      </c>
      <c r="H78" s="2419">
        <f t="shared" si="12"/>
        <v>0</v>
      </c>
      <c r="I78" s="2412"/>
      <c r="J78" s="2412"/>
      <c r="K78" s="2414" t="e">
        <f t="shared" si="13"/>
        <v>#DIV/0!</v>
      </c>
      <c r="L78" s="2419">
        <f t="shared" si="14"/>
        <v>0</v>
      </c>
      <c r="M78" s="2412"/>
      <c r="N78" s="2412"/>
      <c r="O78" s="2414"/>
      <c r="P78" s="2419">
        <f t="shared" si="15"/>
        <v>0</v>
      </c>
      <c r="Q78" s="2412"/>
      <c r="R78" s="2412"/>
      <c r="S78" s="2420" t="e">
        <f t="shared" si="16"/>
        <v>#DIV/0!</v>
      </c>
      <c r="T78" s="2412"/>
      <c r="U78" s="2372"/>
      <c r="V78" s="2372"/>
      <c r="W78" s="2372"/>
    </row>
    <row r="79" spans="1:23" ht="9" customHeight="1">
      <c r="A79" s="2399"/>
      <c r="B79" s="2410" t="s">
        <v>475</v>
      </c>
      <c r="C79" s="2418">
        <f t="shared" si="9"/>
        <v>0</v>
      </c>
      <c r="D79" s="2412"/>
      <c r="E79" s="2419">
        <f t="shared" si="17"/>
        <v>0</v>
      </c>
      <c r="F79" s="2419">
        <f t="shared" si="10"/>
        <v>0</v>
      </c>
      <c r="G79" s="2414" t="e">
        <f t="shared" si="11"/>
        <v>#DIV/0!</v>
      </c>
      <c r="H79" s="2419">
        <f t="shared" si="12"/>
        <v>0</v>
      </c>
      <c r="I79" s="2412"/>
      <c r="J79" s="2412"/>
      <c r="K79" s="2414" t="e">
        <f t="shared" si="13"/>
        <v>#DIV/0!</v>
      </c>
      <c r="L79" s="2419">
        <f t="shared" si="14"/>
        <v>0</v>
      </c>
      <c r="M79" s="2412"/>
      <c r="N79" s="2412"/>
      <c r="O79" s="2414" t="e">
        <f>(N79/L79)*100</f>
        <v>#DIV/0!</v>
      </c>
      <c r="P79" s="2419">
        <f t="shared" si="15"/>
        <v>0</v>
      </c>
      <c r="Q79" s="2412"/>
      <c r="R79" s="2412"/>
      <c r="S79" s="2420" t="e">
        <f t="shared" si="16"/>
        <v>#DIV/0!</v>
      </c>
      <c r="T79" s="2412"/>
      <c r="U79" s="2372"/>
      <c r="V79" s="2372"/>
      <c r="W79" s="2372"/>
    </row>
    <row r="80" spans="1:23" ht="9" customHeight="1">
      <c r="A80" s="2399"/>
      <c r="B80" s="2410" t="s">
        <v>476</v>
      </c>
      <c r="C80" s="2418">
        <f t="shared" si="9"/>
        <v>0</v>
      </c>
      <c r="D80" s="2412"/>
      <c r="E80" s="2419">
        <f t="shared" si="17"/>
        <v>0</v>
      </c>
      <c r="F80" s="2419">
        <f t="shared" si="10"/>
        <v>0</v>
      </c>
      <c r="G80" s="2414" t="e">
        <f t="shared" si="11"/>
        <v>#DIV/0!</v>
      </c>
      <c r="H80" s="2419">
        <f t="shared" si="12"/>
        <v>0</v>
      </c>
      <c r="I80" s="2412"/>
      <c r="J80" s="2412"/>
      <c r="K80" s="2414" t="e">
        <f t="shared" si="13"/>
        <v>#DIV/0!</v>
      </c>
      <c r="L80" s="2419">
        <f t="shared" si="14"/>
        <v>0</v>
      </c>
      <c r="M80" s="2412"/>
      <c r="N80" s="2412"/>
      <c r="O80" s="2414" t="e">
        <f>(N80/L80)*100</f>
        <v>#DIV/0!</v>
      </c>
      <c r="P80" s="2419">
        <f t="shared" si="15"/>
        <v>0</v>
      </c>
      <c r="Q80" s="2412"/>
      <c r="R80" s="2412"/>
      <c r="S80" s="2420" t="e">
        <f t="shared" si="16"/>
        <v>#DIV/0!</v>
      </c>
      <c r="T80" s="2412"/>
      <c r="U80" s="2372"/>
      <c r="V80" s="2372"/>
      <c r="W80" s="2372"/>
    </row>
    <row r="81" spans="1:23" ht="9" customHeight="1">
      <c r="A81" s="2399"/>
      <c r="B81" s="2410" t="s">
        <v>477</v>
      </c>
      <c r="C81" s="2418">
        <f t="shared" si="9"/>
        <v>0</v>
      </c>
      <c r="D81" s="2412"/>
      <c r="E81" s="2419">
        <f t="shared" si="17"/>
        <v>0</v>
      </c>
      <c r="F81" s="2419">
        <f t="shared" si="10"/>
        <v>0</v>
      </c>
      <c r="G81" s="2414" t="e">
        <f t="shared" si="11"/>
        <v>#DIV/0!</v>
      </c>
      <c r="H81" s="2419">
        <f t="shared" si="12"/>
        <v>0</v>
      </c>
      <c r="I81" s="2412"/>
      <c r="J81" s="2412"/>
      <c r="K81" s="2414" t="e">
        <f t="shared" si="13"/>
        <v>#DIV/0!</v>
      </c>
      <c r="L81" s="2419">
        <f t="shared" si="14"/>
        <v>0</v>
      </c>
      <c r="M81" s="2412"/>
      <c r="N81" s="2412"/>
      <c r="O81" s="2414" t="e">
        <f>(N81/L81)*100</f>
        <v>#DIV/0!</v>
      </c>
      <c r="P81" s="2419">
        <f t="shared" si="15"/>
        <v>0</v>
      </c>
      <c r="Q81" s="2412"/>
      <c r="R81" s="2412"/>
      <c r="S81" s="2420" t="e">
        <f t="shared" si="16"/>
        <v>#DIV/0!</v>
      </c>
      <c r="T81" s="2412"/>
      <c r="U81" s="2372"/>
      <c r="V81" s="2372"/>
      <c r="W81" s="2372"/>
    </row>
    <row r="82" spans="1:23" ht="9" customHeight="1">
      <c r="A82" s="2399"/>
      <c r="B82" s="2410" t="s">
        <v>478</v>
      </c>
      <c r="C82" s="2418">
        <f t="shared" si="9"/>
        <v>0</v>
      </c>
      <c r="D82" s="2412"/>
      <c r="E82" s="2419">
        <f t="shared" si="17"/>
        <v>0</v>
      </c>
      <c r="F82" s="2419">
        <f t="shared" si="10"/>
        <v>0</v>
      </c>
      <c r="G82" s="2414" t="e">
        <f t="shared" si="11"/>
        <v>#DIV/0!</v>
      </c>
      <c r="H82" s="2419">
        <f t="shared" si="12"/>
        <v>0</v>
      </c>
      <c r="I82" s="2412"/>
      <c r="J82" s="2412"/>
      <c r="K82" s="2414" t="e">
        <f t="shared" si="13"/>
        <v>#DIV/0!</v>
      </c>
      <c r="L82" s="2419">
        <f t="shared" si="14"/>
        <v>0</v>
      </c>
      <c r="M82" s="2412"/>
      <c r="N82" s="2412"/>
      <c r="O82" s="2414"/>
      <c r="P82" s="2419">
        <f t="shared" si="15"/>
        <v>0</v>
      </c>
      <c r="Q82" s="2412"/>
      <c r="R82" s="2412"/>
      <c r="S82" s="2420" t="e">
        <f t="shared" si="16"/>
        <v>#DIV/0!</v>
      </c>
      <c r="T82" s="2412"/>
      <c r="U82" s="2372"/>
      <c r="V82" s="2372"/>
      <c r="W82" s="2372"/>
    </row>
    <row r="83" spans="1:23" ht="9" customHeight="1">
      <c r="A83" s="2399"/>
      <c r="B83" s="2410" t="s">
        <v>479</v>
      </c>
      <c r="C83" s="2418">
        <f t="shared" si="9"/>
        <v>0</v>
      </c>
      <c r="D83" s="2412"/>
      <c r="E83" s="2419">
        <f t="shared" si="17"/>
        <v>0</v>
      </c>
      <c r="F83" s="2419">
        <f t="shared" si="10"/>
        <v>0</v>
      </c>
      <c r="G83" s="2414" t="e">
        <f t="shared" si="11"/>
        <v>#DIV/0!</v>
      </c>
      <c r="H83" s="2419">
        <f t="shared" si="12"/>
        <v>0</v>
      </c>
      <c r="I83" s="2412"/>
      <c r="J83" s="2412"/>
      <c r="K83" s="2414"/>
      <c r="L83" s="2419">
        <f t="shared" si="14"/>
        <v>0</v>
      </c>
      <c r="M83" s="2412"/>
      <c r="N83" s="2412"/>
      <c r="O83" s="2414" t="e">
        <f>(N83/L83)*100</f>
        <v>#DIV/0!</v>
      </c>
      <c r="P83" s="2419">
        <f t="shared" si="15"/>
        <v>0</v>
      </c>
      <c r="Q83" s="2412"/>
      <c r="R83" s="2412"/>
      <c r="S83" s="2420" t="e">
        <f t="shared" si="16"/>
        <v>#DIV/0!</v>
      </c>
      <c r="T83" s="2412"/>
      <c r="U83" s="2372"/>
      <c r="V83" s="2372"/>
      <c r="W83" s="2372"/>
    </row>
    <row r="84" spans="1:23" ht="9" customHeight="1">
      <c r="A84" s="2399"/>
      <c r="B84" s="2410" t="s">
        <v>480</v>
      </c>
      <c r="C84" s="2418">
        <f t="shared" si="9"/>
        <v>0</v>
      </c>
      <c r="D84" s="2412"/>
      <c r="E84" s="2419">
        <f t="shared" si="17"/>
        <v>0</v>
      </c>
      <c r="F84" s="2419">
        <f t="shared" si="10"/>
        <v>0</v>
      </c>
      <c r="G84" s="2414" t="e">
        <f t="shared" si="11"/>
        <v>#DIV/0!</v>
      </c>
      <c r="H84" s="2419">
        <f t="shared" si="12"/>
        <v>0</v>
      </c>
      <c r="I84" s="2412"/>
      <c r="J84" s="2412"/>
      <c r="K84" s="2414"/>
      <c r="L84" s="2419">
        <f t="shared" si="14"/>
        <v>0</v>
      </c>
      <c r="M84" s="2412"/>
      <c r="N84" s="2412"/>
      <c r="O84" s="2414" t="e">
        <f>(N84/L84)*100</f>
        <v>#DIV/0!</v>
      </c>
      <c r="P84" s="2419">
        <f t="shared" si="15"/>
        <v>0</v>
      </c>
      <c r="Q84" s="2412"/>
      <c r="R84" s="2412"/>
      <c r="S84" s="2420" t="e">
        <f t="shared" si="16"/>
        <v>#DIV/0!</v>
      </c>
      <c r="T84" s="2412"/>
      <c r="U84" s="2372"/>
      <c r="V84" s="2372"/>
      <c r="W84" s="2372"/>
    </row>
    <row r="85" spans="1:23" ht="9" customHeight="1">
      <c r="A85" s="2399"/>
      <c r="B85" s="2410" t="s">
        <v>481</v>
      </c>
      <c r="C85" s="2418">
        <f t="shared" si="9"/>
        <v>0</v>
      </c>
      <c r="D85" s="2412"/>
      <c r="E85" s="2419">
        <f t="shared" si="17"/>
        <v>0</v>
      </c>
      <c r="F85" s="2419">
        <f t="shared" si="10"/>
        <v>0</v>
      </c>
      <c r="G85" s="2414" t="e">
        <f t="shared" si="11"/>
        <v>#DIV/0!</v>
      </c>
      <c r="H85" s="2419">
        <f t="shared" si="12"/>
        <v>0</v>
      </c>
      <c r="I85" s="2412"/>
      <c r="J85" s="2412"/>
      <c r="K85" s="2414" t="e">
        <f>(J85/H85)*100</f>
        <v>#DIV/0!</v>
      </c>
      <c r="L85" s="2419">
        <f t="shared" si="14"/>
        <v>0</v>
      </c>
      <c r="M85" s="2412"/>
      <c r="N85" s="2412"/>
      <c r="O85" s="2414"/>
      <c r="P85" s="2419">
        <f t="shared" si="15"/>
        <v>0</v>
      </c>
      <c r="Q85" s="2412"/>
      <c r="R85" s="2412"/>
      <c r="S85" s="2420" t="e">
        <f t="shared" si="16"/>
        <v>#DIV/0!</v>
      </c>
      <c r="T85" s="2412"/>
      <c r="U85" s="2372"/>
      <c r="V85" s="2372"/>
      <c r="W85" s="2372"/>
    </row>
    <row r="86" spans="1:23" ht="9" customHeight="1">
      <c r="A86" s="2399"/>
      <c r="B86" s="2410" t="s">
        <v>482</v>
      </c>
      <c r="C86" s="2418">
        <f t="shared" si="9"/>
        <v>0</v>
      </c>
      <c r="D86" s="2412"/>
      <c r="E86" s="2419">
        <f t="shared" si="17"/>
        <v>0</v>
      </c>
      <c r="F86" s="2419">
        <f t="shared" si="10"/>
        <v>0</v>
      </c>
      <c r="G86" s="2414" t="e">
        <f t="shared" si="11"/>
        <v>#DIV/0!</v>
      </c>
      <c r="H86" s="2419">
        <f t="shared" si="12"/>
        <v>0</v>
      </c>
      <c r="I86" s="2412"/>
      <c r="J86" s="2412"/>
      <c r="K86" s="2414"/>
      <c r="L86" s="2419">
        <f t="shared" si="14"/>
        <v>0</v>
      </c>
      <c r="M86" s="2412"/>
      <c r="N86" s="2412"/>
      <c r="O86" s="2414"/>
      <c r="P86" s="2419">
        <f t="shared" si="15"/>
        <v>0</v>
      </c>
      <c r="Q86" s="2412"/>
      <c r="R86" s="2412"/>
      <c r="S86" s="2420" t="e">
        <f t="shared" si="16"/>
        <v>#DIV/0!</v>
      </c>
      <c r="T86" s="2412"/>
      <c r="U86" s="2372"/>
      <c r="V86" s="2372"/>
      <c r="W86" s="2372"/>
    </row>
    <row r="87" spans="1:23" ht="9" customHeight="1">
      <c r="A87" s="2399"/>
      <c r="B87" s="2410" t="s">
        <v>483</v>
      </c>
      <c r="C87" s="2418">
        <f t="shared" si="9"/>
        <v>0</v>
      </c>
      <c r="D87" s="2412"/>
      <c r="E87" s="2419">
        <f t="shared" si="17"/>
        <v>0</v>
      </c>
      <c r="F87" s="2419">
        <f t="shared" si="10"/>
        <v>0</v>
      </c>
      <c r="G87" s="2414" t="e">
        <f t="shared" si="11"/>
        <v>#DIV/0!</v>
      </c>
      <c r="H87" s="2419">
        <f t="shared" si="12"/>
        <v>0</v>
      </c>
      <c r="I87" s="2412"/>
      <c r="J87" s="2412"/>
      <c r="K87" s="2414" t="e">
        <f>(J87/H87)*100</f>
        <v>#DIV/0!</v>
      </c>
      <c r="L87" s="2419">
        <f t="shared" si="14"/>
        <v>0</v>
      </c>
      <c r="M87" s="2412"/>
      <c r="N87" s="2412"/>
      <c r="O87" s="2414" t="e">
        <f>(N87/L87)*100</f>
        <v>#DIV/0!</v>
      </c>
      <c r="P87" s="2419">
        <f t="shared" si="15"/>
        <v>0</v>
      </c>
      <c r="Q87" s="2412"/>
      <c r="R87" s="2412"/>
      <c r="S87" s="2420" t="e">
        <f t="shared" si="16"/>
        <v>#DIV/0!</v>
      </c>
      <c r="T87" s="2412"/>
      <c r="U87" s="2372"/>
      <c r="V87" s="2372"/>
      <c r="W87" s="2372"/>
    </row>
    <row r="88" spans="1:23" ht="9" customHeight="1">
      <c r="A88" s="2399"/>
      <c r="B88" s="2410" t="s">
        <v>484</v>
      </c>
      <c r="C88" s="2418">
        <f t="shared" si="9"/>
        <v>0</v>
      </c>
      <c r="D88" s="2412"/>
      <c r="E88" s="2419">
        <f t="shared" si="17"/>
        <v>0</v>
      </c>
      <c r="F88" s="2419">
        <f t="shared" si="10"/>
        <v>0</v>
      </c>
      <c r="G88" s="2414" t="e">
        <f t="shared" si="11"/>
        <v>#DIV/0!</v>
      </c>
      <c r="H88" s="2419">
        <f t="shared" si="12"/>
        <v>0</v>
      </c>
      <c r="I88" s="2412"/>
      <c r="J88" s="2412"/>
      <c r="K88" s="2414" t="e">
        <f>(J88/H88)*100</f>
        <v>#DIV/0!</v>
      </c>
      <c r="L88" s="2419">
        <f t="shared" si="14"/>
        <v>0</v>
      </c>
      <c r="M88" s="2412"/>
      <c r="N88" s="2412"/>
      <c r="O88" s="2414"/>
      <c r="P88" s="2419">
        <f t="shared" si="15"/>
        <v>0</v>
      </c>
      <c r="Q88" s="2412"/>
      <c r="R88" s="2412"/>
      <c r="S88" s="2420" t="e">
        <f t="shared" si="16"/>
        <v>#DIV/0!</v>
      </c>
      <c r="T88" s="2412"/>
      <c r="U88" s="2372"/>
      <c r="V88" s="2372"/>
      <c r="W88" s="2372"/>
    </row>
    <row r="89" spans="1:23" ht="9" customHeight="1">
      <c r="A89" s="2399"/>
      <c r="B89" s="2410" t="s">
        <v>485</v>
      </c>
      <c r="C89" s="2418">
        <f t="shared" si="9"/>
        <v>0</v>
      </c>
      <c r="D89" s="2412"/>
      <c r="E89" s="2419">
        <f t="shared" si="17"/>
        <v>0</v>
      </c>
      <c r="F89" s="2419">
        <f t="shared" si="10"/>
        <v>0</v>
      </c>
      <c r="G89" s="2414" t="e">
        <f t="shared" si="11"/>
        <v>#DIV/0!</v>
      </c>
      <c r="H89" s="2419">
        <f t="shared" si="12"/>
        <v>0</v>
      </c>
      <c r="I89" s="2412"/>
      <c r="J89" s="2412"/>
      <c r="K89" s="2414"/>
      <c r="L89" s="2419">
        <f t="shared" si="14"/>
        <v>0</v>
      </c>
      <c r="M89" s="2412"/>
      <c r="N89" s="2412"/>
      <c r="O89" s="2414"/>
      <c r="P89" s="2419">
        <f t="shared" si="15"/>
        <v>0</v>
      </c>
      <c r="Q89" s="2412"/>
      <c r="R89" s="2412"/>
      <c r="S89" s="2420"/>
      <c r="T89" s="2412"/>
      <c r="U89" s="2372"/>
      <c r="V89" s="2372"/>
      <c r="W89" s="2372"/>
    </row>
    <row r="90" spans="1:23" ht="9" customHeight="1">
      <c r="A90" s="2399"/>
      <c r="B90" s="2410" t="s">
        <v>1098</v>
      </c>
      <c r="C90" s="2418">
        <f t="shared" si="9"/>
        <v>0</v>
      </c>
      <c r="D90" s="2412"/>
      <c r="E90" s="2419">
        <f t="shared" si="17"/>
        <v>0</v>
      </c>
      <c r="F90" s="2419">
        <f t="shared" si="10"/>
        <v>0</v>
      </c>
      <c r="G90" s="2414" t="e">
        <f t="shared" si="11"/>
        <v>#DIV/0!</v>
      </c>
      <c r="H90" s="2419">
        <f t="shared" si="12"/>
        <v>0</v>
      </c>
      <c r="I90" s="2412"/>
      <c r="J90" s="2412"/>
      <c r="K90" s="2414" t="e">
        <f>(J90/H90)*100</f>
        <v>#DIV/0!</v>
      </c>
      <c r="L90" s="2419">
        <f t="shared" si="14"/>
        <v>0</v>
      </c>
      <c r="M90" s="2412"/>
      <c r="N90" s="2412"/>
      <c r="O90" s="2414" t="e">
        <f>(N90/L90)*100</f>
        <v>#DIV/0!</v>
      </c>
      <c r="P90" s="2419">
        <f t="shared" si="15"/>
        <v>0</v>
      </c>
      <c r="Q90" s="2412"/>
      <c r="R90" s="2412"/>
      <c r="S90" s="2420" t="e">
        <f>(R90/P90)*100</f>
        <v>#DIV/0!</v>
      </c>
      <c r="T90" s="2412"/>
      <c r="U90" s="2372"/>
      <c r="V90" s="2372"/>
      <c r="W90" s="2372"/>
    </row>
    <row r="91" spans="1:23" ht="9" customHeight="1">
      <c r="A91" s="2399"/>
      <c r="B91" s="2410" t="s">
        <v>624</v>
      </c>
      <c r="C91" s="2418">
        <f t="shared" si="9"/>
        <v>0</v>
      </c>
      <c r="D91" s="2412"/>
      <c r="E91" s="2419">
        <f t="shared" si="17"/>
        <v>0</v>
      </c>
      <c r="F91" s="2419">
        <f t="shared" si="10"/>
        <v>0</v>
      </c>
      <c r="G91" s="2414" t="e">
        <f t="shared" si="11"/>
        <v>#DIV/0!</v>
      </c>
      <c r="H91" s="2419">
        <f t="shared" si="12"/>
        <v>0</v>
      </c>
      <c r="I91" s="2412"/>
      <c r="J91" s="2412"/>
      <c r="K91" s="2412"/>
      <c r="L91" s="2412"/>
      <c r="M91" s="2412"/>
      <c r="N91" s="2412"/>
      <c r="O91" s="2412"/>
      <c r="P91" s="2419">
        <f t="shared" si="15"/>
        <v>0</v>
      </c>
      <c r="Q91" s="2412"/>
      <c r="R91" s="2412"/>
      <c r="S91" s="2420" t="e">
        <f>(R91/P91)*100</f>
        <v>#DIV/0!</v>
      </c>
      <c r="T91" s="2412"/>
    </row>
    <row r="92" spans="1:23" ht="8.1" customHeight="1">
      <c r="A92" s="2439" t="s">
        <v>1115</v>
      </c>
      <c r="C92" s="2372"/>
      <c r="D92" s="2372"/>
      <c r="E92" s="2372"/>
      <c r="F92" s="2372"/>
      <c r="G92" s="2372"/>
      <c r="H92" s="2372"/>
      <c r="I92" s="2372"/>
      <c r="J92" s="2372"/>
      <c r="K92" s="2372"/>
      <c r="L92" s="2372"/>
      <c r="M92" s="2372"/>
      <c r="N92" s="2372"/>
      <c r="O92" s="2372"/>
      <c r="P92" s="2372"/>
      <c r="Q92" s="2372"/>
      <c r="R92" s="2372"/>
    </row>
    <row r="93" spans="1:23" ht="8.1" customHeight="1">
      <c r="A93" s="2439" t="s">
        <v>1116</v>
      </c>
      <c r="C93" s="2372"/>
      <c r="D93" s="2372"/>
      <c r="E93" s="2372"/>
      <c r="F93" s="2372"/>
      <c r="G93" s="2372"/>
      <c r="H93" s="2372"/>
      <c r="S93" s="2431" t="s">
        <v>366</v>
      </c>
    </row>
    <row r="94" spans="1:23" ht="8.1" customHeight="1">
      <c r="A94" s="2439" t="s">
        <v>1117</v>
      </c>
      <c r="C94" s="2372"/>
      <c r="D94" s="2372"/>
      <c r="E94" s="2372"/>
      <c r="F94" s="2372"/>
      <c r="G94" s="2372"/>
      <c r="H94" s="2372"/>
    </row>
  </sheetData>
  <sheetProtection password="CA55" sheet="1" objects="1" scenarios="1"/>
  <phoneticPr fontId="9" type="noConversion"/>
  <pageMargins left="0.70866141732283472" right="1.02" top="1" bottom="1" header="0" footer="0"/>
  <pageSetup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W37"/>
  <sheetViews>
    <sheetView showGridLines="0" workbookViewId="0">
      <selection sqref="A1:IV65536"/>
    </sheetView>
  </sheetViews>
  <sheetFormatPr baseColWidth="10" defaultColWidth="8.19921875" defaultRowHeight="10.5"/>
  <cols>
    <col min="1" max="1" width="3.3984375" style="2442" customWidth="1"/>
    <col min="2" max="2" width="36" style="2442" customWidth="1"/>
    <col min="3" max="3" width="7" style="2442" customWidth="1"/>
    <col min="4" max="4" width="2.59765625" style="2442" customWidth="1"/>
    <col min="5" max="7" width="7" style="2442" customWidth="1"/>
    <col min="8" max="8" width="5.3984375" style="2442" customWidth="1"/>
    <col min="9" max="10" width="7" style="2442" customWidth="1"/>
    <col min="11" max="11" width="7.19921875" style="2442" customWidth="1"/>
    <col min="12" max="12" width="5.3984375" style="2442" customWidth="1"/>
    <col min="13" max="14" width="7" style="2442" customWidth="1"/>
    <col min="15" max="15" width="6.3984375" style="2442" customWidth="1"/>
    <col min="16" max="16" width="6" style="2442" customWidth="1"/>
    <col min="17" max="17" width="5.3984375" style="2442" customWidth="1"/>
    <col min="18" max="18" width="5.796875" style="2442" customWidth="1"/>
    <col min="19" max="19" width="7" style="2442" customWidth="1"/>
    <col min="20" max="20" width="1.796875" style="2442" customWidth="1"/>
    <col min="21" max="21" width="0" style="2442" hidden="1" customWidth="1"/>
    <col min="22" max="16384" width="8.19921875" style="2442"/>
  </cols>
  <sheetData>
    <row r="1" spans="1:23" ht="11.25" customHeight="1">
      <c r="A1" s="2440" t="s">
        <v>298</v>
      </c>
      <c r="B1" s="2441"/>
      <c r="T1" s="2443"/>
      <c r="U1" s="2443"/>
      <c r="V1" s="2443"/>
      <c r="W1" s="2443"/>
    </row>
    <row r="2" spans="1:23" ht="3.95" customHeight="1">
      <c r="A2" s="2441"/>
      <c r="B2" s="2441"/>
      <c r="T2" s="2443"/>
      <c r="U2" s="2443"/>
      <c r="V2" s="2443"/>
      <c r="W2" s="2443"/>
    </row>
    <row r="3" spans="1:23" ht="10.5" customHeight="1">
      <c r="A3" s="2440" t="s">
        <v>1102</v>
      </c>
      <c r="B3" s="2441"/>
      <c r="T3" s="2443"/>
      <c r="U3" s="2443"/>
      <c r="V3" s="2443"/>
      <c r="W3" s="2443"/>
    </row>
    <row r="4" spans="1:23" ht="10.5" customHeight="1">
      <c r="A4" s="2440" t="s">
        <v>1118</v>
      </c>
      <c r="B4" s="2441"/>
      <c r="T4" s="2443"/>
      <c r="U4" s="2443"/>
      <c r="V4" s="2443"/>
      <c r="W4" s="2443"/>
    </row>
    <row r="5" spans="1:23">
      <c r="T5" s="2443"/>
      <c r="U5" s="2443"/>
      <c r="V5" s="2443"/>
      <c r="W5" s="2443"/>
    </row>
    <row r="6" spans="1:23" ht="8.1" customHeight="1">
      <c r="A6" s="2444"/>
      <c r="B6" s="2445"/>
      <c r="C6" s="2446"/>
      <c r="D6" s="2446"/>
      <c r="E6" s="2446"/>
      <c r="F6" s="2446"/>
      <c r="G6" s="2446"/>
      <c r="H6" s="2444"/>
      <c r="I6" s="2446"/>
      <c r="J6" s="2446"/>
      <c r="K6" s="2446"/>
      <c r="L6" s="2444"/>
      <c r="M6" s="2446"/>
      <c r="N6" s="2446"/>
      <c r="O6" s="2446"/>
      <c r="P6" s="2444"/>
      <c r="Q6" s="2446"/>
      <c r="R6" s="2446"/>
      <c r="S6" s="2446"/>
      <c r="T6" s="2447"/>
      <c r="U6" s="2443"/>
      <c r="V6" s="2443"/>
      <c r="W6" s="2443"/>
    </row>
    <row r="7" spans="1:23" ht="9" customHeight="1">
      <c r="A7" s="2448"/>
      <c r="B7" s="2449" t="s">
        <v>380</v>
      </c>
      <c r="C7" s="2450"/>
      <c r="D7" s="2451"/>
      <c r="E7" s="2452" t="s">
        <v>1103</v>
      </c>
      <c r="F7" s="2451"/>
      <c r="G7" s="2451"/>
      <c r="H7" s="2450"/>
      <c r="I7" s="2452" t="s">
        <v>1104</v>
      </c>
      <c r="J7" s="2451"/>
      <c r="K7" s="2451"/>
      <c r="L7" s="2450"/>
      <c r="M7" s="2452" t="s">
        <v>1105</v>
      </c>
      <c r="N7" s="2451"/>
      <c r="O7" s="2451"/>
      <c r="P7" s="2450"/>
      <c r="Q7" s="2452" t="s">
        <v>1106</v>
      </c>
      <c r="R7" s="2451"/>
      <c r="S7" s="2451"/>
      <c r="T7" s="2453"/>
      <c r="U7" s="2443"/>
      <c r="V7" s="2443"/>
      <c r="W7" s="2443"/>
    </row>
    <row r="8" spans="1:23" ht="0.95" customHeight="1">
      <c r="A8" s="2448"/>
      <c r="B8" s="2454"/>
      <c r="C8" s="2455"/>
      <c r="D8" s="2456"/>
      <c r="E8" s="2456"/>
      <c r="F8" s="2456"/>
      <c r="G8" s="2456"/>
      <c r="H8" s="2455"/>
      <c r="I8" s="2456"/>
      <c r="J8" s="2456"/>
      <c r="K8" s="2456"/>
      <c r="L8" s="2455"/>
      <c r="M8" s="2456"/>
      <c r="N8" s="2456"/>
      <c r="O8" s="2456"/>
      <c r="P8" s="2455"/>
      <c r="Q8" s="2456"/>
      <c r="R8" s="2456"/>
      <c r="S8" s="2456"/>
      <c r="T8" s="2457"/>
      <c r="U8" s="2443"/>
      <c r="V8" s="2443"/>
      <c r="W8" s="2443"/>
    </row>
    <row r="9" spans="1:23" ht="9.9499999999999993" customHeight="1">
      <c r="A9" s="2448"/>
      <c r="B9" s="2449" t="s">
        <v>1119</v>
      </c>
      <c r="C9" s="2458" t="s">
        <v>732</v>
      </c>
      <c r="D9" s="2451"/>
      <c r="E9" s="2458" t="s">
        <v>1120</v>
      </c>
      <c r="F9" s="2458" t="s">
        <v>1121</v>
      </c>
      <c r="G9" s="2450"/>
      <c r="H9" s="2458" t="s">
        <v>557</v>
      </c>
      <c r="I9" s="2458" t="s">
        <v>1122</v>
      </c>
      <c r="J9" s="2458" t="s">
        <v>1121</v>
      </c>
      <c r="K9" s="2450"/>
      <c r="L9" s="2458" t="s">
        <v>557</v>
      </c>
      <c r="M9" s="2458" t="s">
        <v>1049</v>
      </c>
      <c r="N9" s="2458" t="s">
        <v>1050</v>
      </c>
      <c r="O9" s="2450"/>
      <c r="P9" s="2458" t="s">
        <v>557</v>
      </c>
      <c r="Q9" s="2458" t="s">
        <v>1122</v>
      </c>
      <c r="R9" s="2458" t="s">
        <v>1121</v>
      </c>
      <c r="S9" s="2450"/>
      <c r="T9" s="2453"/>
      <c r="U9" s="2443"/>
      <c r="V9" s="2443"/>
      <c r="W9" s="2443"/>
    </row>
    <row r="10" spans="1:23" ht="0.95" customHeight="1">
      <c r="A10" s="2448"/>
      <c r="B10" s="2454"/>
      <c r="C10" s="2450"/>
      <c r="D10" s="2451"/>
      <c r="E10" s="2450"/>
      <c r="F10" s="2450"/>
      <c r="G10" s="2450"/>
      <c r="H10" s="2450"/>
      <c r="I10" s="2450"/>
      <c r="J10" s="2450"/>
      <c r="K10" s="2450"/>
      <c r="L10" s="2450"/>
      <c r="M10" s="2450"/>
      <c r="N10" s="2450"/>
      <c r="O10" s="2450"/>
      <c r="P10" s="2450"/>
      <c r="Q10" s="2450"/>
      <c r="R10" s="2450"/>
      <c r="S10" s="2450"/>
      <c r="T10" s="2453"/>
      <c r="U10" s="2443"/>
      <c r="V10" s="2443"/>
      <c r="W10" s="2443"/>
    </row>
    <row r="11" spans="1:23" ht="9" customHeight="1">
      <c r="A11" s="2448"/>
      <c r="B11" s="2454"/>
      <c r="C11" s="2450"/>
      <c r="D11" s="2451"/>
      <c r="E11" s="2450"/>
      <c r="F11" s="2458" t="s">
        <v>1108</v>
      </c>
      <c r="G11" s="2459" t="s">
        <v>695</v>
      </c>
      <c r="H11" s="2450"/>
      <c r="I11" s="2450"/>
      <c r="J11" s="2458" t="s">
        <v>1109</v>
      </c>
      <c r="K11" s="2459" t="s">
        <v>695</v>
      </c>
      <c r="L11" s="2450"/>
      <c r="M11" s="2450"/>
      <c r="N11" s="2458" t="s">
        <v>1110</v>
      </c>
      <c r="O11" s="2459" t="s">
        <v>695</v>
      </c>
      <c r="P11" s="2450"/>
      <c r="Q11" s="2450"/>
      <c r="R11" s="2458" t="s">
        <v>1109</v>
      </c>
      <c r="S11" s="2459" t="s">
        <v>695</v>
      </c>
      <c r="T11" s="2453"/>
      <c r="U11" s="2443"/>
      <c r="V11" s="2443"/>
      <c r="W11" s="2443"/>
    </row>
    <row r="12" spans="1:23" ht="0.95" customHeight="1">
      <c r="A12" s="2460"/>
      <c r="B12" s="2461"/>
      <c r="C12" s="2460"/>
      <c r="D12" s="2461"/>
      <c r="E12" s="2461"/>
      <c r="F12" s="2461"/>
      <c r="G12" s="2461"/>
      <c r="H12" s="2461"/>
      <c r="I12" s="2461"/>
      <c r="J12" s="2461"/>
      <c r="K12" s="2461"/>
      <c r="L12" s="2461"/>
      <c r="M12" s="2461"/>
      <c r="N12" s="2461"/>
      <c r="O12" s="2461"/>
      <c r="P12" s="2461"/>
      <c r="Q12" s="2461"/>
      <c r="R12" s="2461"/>
      <c r="S12" s="2461"/>
      <c r="T12" s="2462"/>
      <c r="U12" s="2443"/>
      <c r="V12" s="2443"/>
      <c r="W12" s="2443"/>
    </row>
    <row r="13" spans="1:23" ht="10.5" hidden="1" customHeight="1">
      <c r="A13" s="2463"/>
      <c r="C13" s="2463"/>
      <c r="T13" s="2443"/>
      <c r="U13" s="2443"/>
      <c r="V13" s="2443"/>
      <c r="W13" s="2443"/>
    </row>
    <row r="14" spans="1:23" ht="10.5" hidden="1" customHeight="1">
      <c r="A14" s="2464"/>
      <c r="B14" s="2465"/>
      <c r="C14" s="2466"/>
      <c r="D14" s="2465"/>
      <c r="E14" s="2465"/>
      <c r="F14" s="2465"/>
      <c r="G14" s="2465"/>
      <c r="H14" s="2465"/>
      <c r="I14" s="2465"/>
      <c r="J14" s="2465"/>
      <c r="K14" s="2467"/>
      <c r="L14" s="2465"/>
      <c r="M14" s="2465"/>
      <c r="N14" s="2465"/>
      <c r="O14" s="2467"/>
      <c r="P14" s="2465"/>
      <c r="Q14" s="2465"/>
      <c r="R14" s="2465"/>
      <c r="S14" s="2468"/>
      <c r="T14" s="2465"/>
      <c r="U14" s="2443"/>
      <c r="V14" s="2443"/>
      <c r="W14" s="2443"/>
    </row>
    <row r="15" spans="1:23" ht="15" customHeight="1">
      <c r="A15" s="2464"/>
      <c r="B15" s="2469" t="s">
        <v>470</v>
      </c>
      <c r="C15" s="2470">
        <f>SUM(E15:F15)</f>
        <v>618</v>
      </c>
      <c r="D15" s="2469" t="s">
        <v>126</v>
      </c>
      <c r="E15" s="2471">
        <f>SUM(I15+M15+Q15)</f>
        <v>487</v>
      </c>
      <c r="F15" s="2471">
        <f>SUM(J15+N15+R15)</f>
        <v>131</v>
      </c>
      <c r="G15" s="2472">
        <f>(F15/C15)*100</f>
        <v>21.197411003236247</v>
      </c>
      <c r="H15" s="2471">
        <f>SUM(H17:H33)</f>
        <v>306</v>
      </c>
      <c r="I15" s="2471">
        <f>SUM(I17:I33)</f>
        <v>265</v>
      </c>
      <c r="J15" s="2471">
        <f>SUM(J17:J33)</f>
        <v>41</v>
      </c>
      <c r="K15" s="2472">
        <f>(J15/H15)*100</f>
        <v>13.398692810457517</v>
      </c>
      <c r="L15" s="2471">
        <f>SUM(L17:L33)</f>
        <v>76</v>
      </c>
      <c r="M15" s="2471">
        <f>SUM(M17:M33)</f>
        <v>60</v>
      </c>
      <c r="N15" s="2471">
        <f>SUM(N17:N33)</f>
        <v>16</v>
      </c>
      <c r="O15" s="2472">
        <f>(N15/L15)*100</f>
        <v>21.052631578947366</v>
      </c>
      <c r="P15" s="2471">
        <f>SUM(P17:P33)</f>
        <v>236</v>
      </c>
      <c r="Q15" s="2471">
        <f>SUM(Q17:Q33)</f>
        <v>162</v>
      </c>
      <c r="R15" s="2471">
        <f>SUM(R17:R33)</f>
        <v>74</v>
      </c>
      <c r="S15" s="2473">
        <f>(R15/P15)*100</f>
        <v>31.35593220338983</v>
      </c>
      <c r="T15" s="2474"/>
    </row>
    <row r="16" spans="1:23" ht="10.5" hidden="1" customHeight="1">
      <c r="A16" s="2464"/>
      <c r="B16" s="2465"/>
      <c r="C16" s="2466"/>
      <c r="D16" s="2465"/>
      <c r="E16" s="2465"/>
      <c r="F16" s="2465"/>
      <c r="G16" s="2467"/>
      <c r="H16" s="2465"/>
      <c r="I16" s="2465"/>
      <c r="J16" s="2465"/>
      <c r="K16" s="2465"/>
      <c r="L16" s="2465"/>
      <c r="M16" s="2465"/>
      <c r="N16" s="2465"/>
      <c r="O16" s="2467"/>
      <c r="P16" s="2475" t="s">
        <v>380</v>
      </c>
      <c r="Q16" s="2465"/>
      <c r="R16" s="2465"/>
      <c r="S16" s="2468"/>
      <c r="T16" s="2465"/>
      <c r="U16" s="2443"/>
      <c r="V16" s="2443"/>
      <c r="W16" s="2443"/>
    </row>
    <row r="17" spans="1:23" ht="12" customHeight="1">
      <c r="A17" s="2464"/>
      <c r="B17" s="2475" t="s">
        <v>471</v>
      </c>
      <c r="C17" s="2476">
        <f t="shared" ref="C17:C31" si="0">SUM(E17:F17)</f>
        <v>187</v>
      </c>
      <c r="D17" s="2465"/>
      <c r="E17" s="2477">
        <f>(I17+M17+Q17)</f>
        <v>136</v>
      </c>
      <c r="F17" s="2477">
        <f t="shared" ref="F17:F30" si="1">SUM(J17+N17+R17)</f>
        <v>51</v>
      </c>
      <c r="G17" s="2467">
        <f t="shared" ref="G17:G30" si="2">(F17/C17)*100</f>
        <v>27.27272727272727</v>
      </c>
      <c r="H17" s="2477">
        <f t="shared" ref="H17:H31" si="3">SUM(I17:J17)</f>
        <v>81</v>
      </c>
      <c r="I17" s="2477">
        <v>62</v>
      </c>
      <c r="J17" s="2477">
        <v>19</v>
      </c>
      <c r="K17" s="2467">
        <f t="shared" ref="K17:K24" si="4">(J17/H17)*100</f>
        <v>23.456790123456788</v>
      </c>
      <c r="L17" s="2477">
        <f t="shared" ref="L17:L24" si="5">SUM(M17:N17)</f>
        <v>32</v>
      </c>
      <c r="M17" s="2477">
        <v>28</v>
      </c>
      <c r="N17" s="2477">
        <v>4</v>
      </c>
      <c r="O17" s="2467">
        <f>(N17/L17)*100</f>
        <v>12.5</v>
      </c>
      <c r="P17" s="2477">
        <f t="shared" ref="P17:P31" si="6">SUM(Q17:R17)</f>
        <v>74</v>
      </c>
      <c r="Q17" s="2477">
        <v>46</v>
      </c>
      <c r="R17" s="2477">
        <v>28</v>
      </c>
      <c r="S17" s="2468">
        <f t="shared" ref="S17:S27" si="7">(R17/P17)*100</f>
        <v>37.837837837837839</v>
      </c>
      <c r="T17" s="2465"/>
      <c r="U17" s="2443"/>
      <c r="V17" s="2443"/>
      <c r="W17" s="2443"/>
    </row>
    <row r="18" spans="1:23" ht="12" customHeight="1">
      <c r="A18" s="2464"/>
      <c r="B18" s="2475" t="s">
        <v>472</v>
      </c>
      <c r="C18" s="2476">
        <f t="shared" si="0"/>
        <v>34</v>
      </c>
      <c r="D18" s="2465"/>
      <c r="E18" s="2477">
        <f t="shared" ref="E18:E31" si="8">SUM(I18+M18+Q18)</f>
        <v>23</v>
      </c>
      <c r="F18" s="2477">
        <f t="shared" si="1"/>
        <v>11</v>
      </c>
      <c r="G18" s="2467">
        <f t="shared" si="2"/>
        <v>32.352941176470587</v>
      </c>
      <c r="H18" s="2477">
        <f t="shared" si="3"/>
        <v>12</v>
      </c>
      <c r="I18" s="2477">
        <v>9</v>
      </c>
      <c r="J18" s="2477">
        <v>3</v>
      </c>
      <c r="K18" s="2467">
        <f t="shared" si="4"/>
        <v>25</v>
      </c>
      <c r="L18" s="2477">
        <f t="shared" si="5"/>
        <v>1</v>
      </c>
      <c r="M18" s="2477">
        <v>1</v>
      </c>
      <c r="N18" s="2465"/>
      <c r="O18" s="2467"/>
      <c r="P18" s="2477">
        <f t="shared" si="6"/>
        <v>21</v>
      </c>
      <c r="Q18" s="2477">
        <v>13</v>
      </c>
      <c r="R18" s="2477">
        <v>8</v>
      </c>
      <c r="S18" s="2468">
        <f t="shared" si="7"/>
        <v>38.095238095238095</v>
      </c>
      <c r="T18" s="2465"/>
      <c r="U18" s="2443"/>
      <c r="V18" s="2443"/>
      <c r="W18" s="2443"/>
    </row>
    <row r="19" spans="1:23" ht="12" customHeight="1">
      <c r="A19" s="2464"/>
      <c r="B19" s="2475" t="s">
        <v>473</v>
      </c>
      <c r="C19" s="2476">
        <f t="shared" si="0"/>
        <v>36</v>
      </c>
      <c r="D19" s="2465"/>
      <c r="E19" s="2477">
        <f t="shared" si="8"/>
        <v>31</v>
      </c>
      <c r="F19" s="2477">
        <f t="shared" si="1"/>
        <v>5</v>
      </c>
      <c r="G19" s="2467">
        <f t="shared" si="2"/>
        <v>13.888888888888889</v>
      </c>
      <c r="H19" s="2477">
        <f t="shared" si="3"/>
        <v>19</v>
      </c>
      <c r="I19" s="2477">
        <v>18</v>
      </c>
      <c r="J19" s="2477">
        <v>1</v>
      </c>
      <c r="K19" s="2467">
        <f t="shared" si="4"/>
        <v>5.2631578947368416</v>
      </c>
      <c r="L19" s="2477">
        <f t="shared" si="5"/>
        <v>1</v>
      </c>
      <c r="M19" s="2477">
        <v>1</v>
      </c>
      <c r="N19" s="2465"/>
      <c r="O19" s="2467"/>
      <c r="P19" s="2477">
        <f t="shared" si="6"/>
        <v>16</v>
      </c>
      <c r="Q19" s="2477">
        <v>12</v>
      </c>
      <c r="R19" s="2477">
        <v>4</v>
      </c>
      <c r="S19" s="2468">
        <f t="shared" si="7"/>
        <v>25</v>
      </c>
      <c r="T19" s="2465"/>
      <c r="U19" s="2443"/>
      <c r="V19" s="2443"/>
      <c r="W19" s="2443"/>
    </row>
    <row r="20" spans="1:23" ht="12" customHeight="1">
      <c r="A20" s="2464"/>
      <c r="B20" s="2475" t="s">
        <v>474</v>
      </c>
      <c r="C20" s="2476">
        <f t="shared" si="0"/>
        <v>32</v>
      </c>
      <c r="D20" s="2465"/>
      <c r="E20" s="2477">
        <f t="shared" si="8"/>
        <v>29</v>
      </c>
      <c r="F20" s="2477">
        <f t="shared" si="1"/>
        <v>3</v>
      </c>
      <c r="G20" s="2467">
        <f t="shared" si="2"/>
        <v>9.375</v>
      </c>
      <c r="H20" s="2477">
        <f t="shared" si="3"/>
        <v>21</v>
      </c>
      <c r="I20" s="2477">
        <v>19</v>
      </c>
      <c r="J20" s="2477">
        <v>2</v>
      </c>
      <c r="K20" s="2467">
        <f t="shared" si="4"/>
        <v>9.5238095238095237</v>
      </c>
      <c r="L20" s="2477">
        <f t="shared" si="5"/>
        <v>1</v>
      </c>
      <c r="M20" s="2477">
        <v>1</v>
      </c>
      <c r="N20" s="2465"/>
      <c r="O20" s="2467"/>
      <c r="P20" s="2477">
        <f t="shared" si="6"/>
        <v>10</v>
      </c>
      <c r="Q20" s="2477">
        <v>9</v>
      </c>
      <c r="R20" s="2477">
        <v>1</v>
      </c>
      <c r="S20" s="2468">
        <f t="shared" si="7"/>
        <v>10</v>
      </c>
      <c r="T20" s="2465"/>
      <c r="U20" s="2443"/>
      <c r="V20" s="2443"/>
      <c r="W20" s="2443"/>
    </row>
    <row r="21" spans="1:23" ht="12" customHeight="1">
      <c r="A21" s="2464"/>
      <c r="B21" s="2475" t="s">
        <v>475</v>
      </c>
      <c r="C21" s="2476">
        <f t="shared" si="0"/>
        <v>56</v>
      </c>
      <c r="D21" s="2465"/>
      <c r="E21" s="2477">
        <f t="shared" si="8"/>
        <v>45</v>
      </c>
      <c r="F21" s="2477">
        <f t="shared" si="1"/>
        <v>11</v>
      </c>
      <c r="G21" s="2467">
        <f t="shared" si="2"/>
        <v>19.642857142857142</v>
      </c>
      <c r="H21" s="2477">
        <f t="shared" si="3"/>
        <v>35</v>
      </c>
      <c r="I21" s="2477">
        <v>31</v>
      </c>
      <c r="J21" s="2477">
        <v>4</v>
      </c>
      <c r="K21" s="2467">
        <f t="shared" si="4"/>
        <v>11.428571428571429</v>
      </c>
      <c r="L21" s="2477">
        <f t="shared" si="5"/>
        <v>6</v>
      </c>
      <c r="M21" s="2477">
        <v>3</v>
      </c>
      <c r="N21" s="2477">
        <v>3</v>
      </c>
      <c r="O21" s="2467">
        <f>(N21/L21)*100</f>
        <v>50</v>
      </c>
      <c r="P21" s="2477">
        <f t="shared" si="6"/>
        <v>15</v>
      </c>
      <c r="Q21" s="2477">
        <v>11</v>
      </c>
      <c r="R21" s="2477">
        <v>4</v>
      </c>
      <c r="S21" s="2468">
        <f t="shared" si="7"/>
        <v>26.666666666666668</v>
      </c>
      <c r="T21" s="2465"/>
      <c r="U21" s="2443"/>
      <c r="V21" s="2443"/>
      <c r="W21" s="2443"/>
    </row>
    <row r="22" spans="1:23" ht="12" customHeight="1">
      <c r="A22" s="2464"/>
      <c r="B22" s="2475" t="s">
        <v>476</v>
      </c>
      <c r="C22" s="2476">
        <f t="shared" si="0"/>
        <v>31</v>
      </c>
      <c r="D22" s="2465"/>
      <c r="E22" s="2477">
        <f t="shared" si="8"/>
        <v>21</v>
      </c>
      <c r="F22" s="2477">
        <f t="shared" si="1"/>
        <v>10</v>
      </c>
      <c r="G22" s="2467">
        <f t="shared" si="2"/>
        <v>32.258064516129032</v>
      </c>
      <c r="H22" s="2477">
        <f t="shared" si="3"/>
        <v>8</v>
      </c>
      <c r="I22" s="2477">
        <v>4</v>
      </c>
      <c r="J22" s="2477">
        <v>4</v>
      </c>
      <c r="K22" s="2467">
        <f t="shared" si="4"/>
        <v>50</v>
      </c>
      <c r="L22" s="2477">
        <f t="shared" si="5"/>
        <v>9</v>
      </c>
      <c r="M22" s="2477">
        <v>8</v>
      </c>
      <c r="N22" s="2477">
        <v>1</v>
      </c>
      <c r="O22" s="2467">
        <f>(N22/L22)*100</f>
        <v>11.111111111111111</v>
      </c>
      <c r="P22" s="2477">
        <f t="shared" si="6"/>
        <v>14</v>
      </c>
      <c r="Q22" s="2477">
        <v>9</v>
      </c>
      <c r="R22" s="2477">
        <v>5</v>
      </c>
      <c r="S22" s="2468">
        <f t="shared" si="7"/>
        <v>35.714285714285715</v>
      </c>
      <c r="T22" s="2465"/>
      <c r="U22" s="2443"/>
      <c r="V22" s="2443"/>
      <c r="W22" s="2443"/>
    </row>
    <row r="23" spans="1:23" ht="12" customHeight="1">
      <c r="A23" s="2464"/>
      <c r="B23" s="2475" t="s">
        <v>477</v>
      </c>
      <c r="C23" s="2476">
        <f t="shared" si="0"/>
        <v>27</v>
      </c>
      <c r="D23" s="2465"/>
      <c r="E23" s="2477">
        <f t="shared" si="8"/>
        <v>21</v>
      </c>
      <c r="F23" s="2477">
        <f t="shared" si="1"/>
        <v>6</v>
      </c>
      <c r="G23" s="2467">
        <f t="shared" si="2"/>
        <v>22.222222222222221</v>
      </c>
      <c r="H23" s="2477">
        <f t="shared" si="3"/>
        <v>12</v>
      </c>
      <c r="I23" s="2477">
        <v>10</v>
      </c>
      <c r="J23" s="2477">
        <v>2</v>
      </c>
      <c r="K23" s="2467">
        <f t="shared" si="4"/>
        <v>16.666666666666664</v>
      </c>
      <c r="L23" s="2477">
        <f t="shared" si="5"/>
        <v>3</v>
      </c>
      <c r="M23" s="2477">
        <v>2</v>
      </c>
      <c r="N23" s="2477">
        <v>1</v>
      </c>
      <c r="O23" s="2467">
        <f>(N23/L23)*100</f>
        <v>33.333333333333329</v>
      </c>
      <c r="P23" s="2477">
        <f t="shared" si="6"/>
        <v>12</v>
      </c>
      <c r="Q23" s="2477">
        <v>9</v>
      </c>
      <c r="R23" s="2477">
        <v>3</v>
      </c>
      <c r="S23" s="2468">
        <f t="shared" si="7"/>
        <v>25</v>
      </c>
      <c r="T23" s="2465"/>
      <c r="U23" s="2443"/>
      <c r="V23" s="2443"/>
      <c r="W23" s="2443"/>
    </row>
    <row r="24" spans="1:23" ht="12" customHeight="1">
      <c r="A24" s="2464"/>
      <c r="B24" s="2475" t="s">
        <v>478</v>
      </c>
      <c r="C24" s="2476">
        <f t="shared" si="0"/>
        <v>18</v>
      </c>
      <c r="D24" s="2465"/>
      <c r="E24" s="2477">
        <f t="shared" si="8"/>
        <v>13</v>
      </c>
      <c r="F24" s="2477">
        <f t="shared" si="1"/>
        <v>5</v>
      </c>
      <c r="G24" s="2467">
        <f t="shared" si="2"/>
        <v>27.777777777777779</v>
      </c>
      <c r="H24" s="2477">
        <f t="shared" si="3"/>
        <v>8</v>
      </c>
      <c r="I24" s="2477">
        <v>7</v>
      </c>
      <c r="J24" s="2477">
        <v>1</v>
      </c>
      <c r="K24" s="2467">
        <f t="shared" si="4"/>
        <v>12.5</v>
      </c>
      <c r="L24" s="2477">
        <f t="shared" si="5"/>
        <v>4</v>
      </c>
      <c r="M24" s="2477">
        <v>4</v>
      </c>
      <c r="N24" s="2465"/>
      <c r="O24" s="2467"/>
      <c r="P24" s="2477">
        <f t="shared" si="6"/>
        <v>6</v>
      </c>
      <c r="Q24" s="2477">
        <v>2</v>
      </c>
      <c r="R24" s="2477">
        <v>4</v>
      </c>
      <c r="S24" s="2468">
        <f t="shared" si="7"/>
        <v>66.666666666666657</v>
      </c>
      <c r="T24" s="2465"/>
      <c r="U24" s="2443"/>
      <c r="V24" s="2443"/>
      <c r="W24" s="2443"/>
    </row>
    <row r="25" spans="1:23" ht="12" customHeight="1">
      <c r="A25" s="2464"/>
      <c r="B25" s="2475" t="s">
        <v>479</v>
      </c>
      <c r="C25" s="2476">
        <f t="shared" si="0"/>
        <v>15</v>
      </c>
      <c r="D25" s="2465"/>
      <c r="E25" s="2477">
        <f t="shared" si="8"/>
        <v>12</v>
      </c>
      <c r="F25" s="2477">
        <f t="shared" si="1"/>
        <v>3</v>
      </c>
      <c r="G25" s="2467">
        <f t="shared" si="2"/>
        <v>20</v>
      </c>
      <c r="H25" s="2477">
        <f t="shared" si="3"/>
        <v>4</v>
      </c>
      <c r="I25" s="2477">
        <v>4</v>
      </c>
      <c r="J25" s="2465"/>
      <c r="K25" s="2467"/>
      <c r="L25" s="2465"/>
      <c r="M25" s="2465"/>
      <c r="N25" s="2465"/>
      <c r="O25" s="2467"/>
      <c r="P25" s="2477">
        <f t="shared" si="6"/>
        <v>11</v>
      </c>
      <c r="Q25" s="2477">
        <v>8</v>
      </c>
      <c r="R25" s="2477">
        <v>3</v>
      </c>
      <c r="S25" s="2468">
        <f t="shared" si="7"/>
        <v>27.27272727272727</v>
      </c>
      <c r="T25" s="2465"/>
      <c r="U25" s="2443"/>
      <c r="V25" s="2443"/>
      <c r="W25" s="2443"/>
    </row>
    <row r="26" spans="1:23" ht="12" customHeight="1">
      <c r="A26" s="2464"/>
      <c r="B26" s="2475" t="s">
        <v>480</v>
      </c>
      <c r="C26" s="2476">
        <f t="shared" si="0"/>
        <v>19</v>
      </c>
      <c r="D26" s="2465"/>
      <c r="E26" s="2477">
        <f t="shared" si="8"/>
        <v>14</v>
      </c>
      <c r="F26" s="2477">
        <f t="shared" si="1"/>
        <v>5</v>
      </c>
      <c r="G26" s="2467">
        <f t="shared" si="2"/>
        <v>26.315789473684209</v>
      </c>
      <c r="H26" s="2477">
        <f t="shared" si="3"/>
        <v>8</v>
      </c>
      <c r="I26" s="2477">
        <v>8</v>
      </c>
      <c r="J26" s="2465"/>
      <c r="K26" s="2467"/>
      <c r="L26" s="2477">
        <f>SUM(M26:N26)</f>
        <v>8</v>
      </c>
      <c r="M26" s="2477">
        <v>5</v>
      </c>
      <c r="N26" s="2477">
        <v>3</v>
      </c>
      <c r="O26" s="2467">
        <f>(N26/L26)*100</f>
        <v>37.5</v>
      </c>
      <c r="P26" s="2477">
        <f t="shared" si="6"/>
        <v>3</v>
      </c>
      <c r="Q26" s="2477">
        <v>1</v>
      </c>
      <c r="R26" s="2477">
        <v>2</v>
      </c>
      <c r="S26" s="2468">
        <f t="shared" si="7"/>
        <v>66.666666666666657</v>
      </c>
      <c r="T26" s="2465"/>
      <c r="U26" s="2443"/>
      <c r="V26" s="2443"/>
      <c r="W26" s="2443"/>
    </row>
    <row r="27" spans="1:23" ht="12" customHeight="1">
      <c r="A27" s="2464"/>
      <c r="B27" s="2475" t="s">
        <v>481</v>
      </c>
      <c r="C27" s="2476">
        <f t="shared" si="0"/>
        <v>30</v>
      </c>
      <c r="D27" s="2465"/>
      <c r="E27" s="2477">
        <f t="shared" si="8"/>
        <v>25</v>
      </c>
      <c r="F27" s="2477">
        <f t="shared" si="1"/>
        <v>5</v>
      </c>
      <c r="G27" s="2467">
        <f t="shared" si="2"/>
        <v>16.666666666666664</v>
      </c>
      <c r="H27" s="2477">
        <f t="shared" si="3"/>
        <v>14</v>
      </c>
      <c r="I27" s="2477">
        <v>13</v>
      </c>
      <c r="J27" s="2477">
        <v>1</v>
      </c>
      <c r="K27" s="2467">
        <f>(J27/H27)*100</f>
        <v>7.1428571428571423</v>
      </c>
      <c r="L27" s="2465"/>
      <c r="M27" s="2465"/>
      <c r="N27" s="2465"/>
      <c r="O27" s="2467"/>
      <c r="P27" s="2477">
        <f t="shared" si="6"/>
        <v>16</v>
      </c>
      <c r="Q27" s="2477">
        <v>12</v>
      </c>
      <c r="R27" s="2477">
        <v>4</v>
      </c>
      <c r="S27" s="2468">
        <f t="shared" si="7"/>
        <v>25</v>
      </c>
      <c r="T27" s="2465"/>
      <c r="U27" s="2443"/>
      <c r="V27" s="2443"/>
      <c r="W27" s="2443"/>
    </row>
    <row r="28" spans="1:23" ht="12" customHeight="1">
      <c r="A28" s="2464"/>
      <c r="B28" s="2475" t="s">
        <v>482</v>
      </c>
      <c r="C28" s="2476">
        <f t="shared" si="0"/>
        <v>12</v>
      </c>
      <c r="D28" s="2465"/>
      <c r="E28" s="2477">
        <f t="shared" si="8"/>
        <v>10</v>
      </c>
      <c r="F28" s="2477">
        <f t="shared" si="1"/>
        <v>2</v>
      </c>
      <c r="G28" s="2467">
        <f t="shared" si="2"/>
        <v>16.666666666666664</v>
      </c>
      <c r="H28" s="2477">
        <f t="shared" si="3"/>
        <v>4</v>
      </c>
      <c r="I28" s="2477">
        <v>4</v>
      </c>
      <c r="J28" s="2465"/>
      <c r="K28" s="2467"/>
      <c r="L28" s="2477">
        <f>SUM(M28:N28)</f>
        <v>5</v>
      </c>
      <c r="M28" s="2477">
        <v>3</v>
      </c>
      <c r="N28" s="2477">
        <v>2</v>
      </c>
      <c r="O28" s="2467">
        <f>(N28/L28)*100</f>
        <v>40</v>
      </c>
      <c r="P28" s="2477">
        <f t="shared" si="6"/>
        <v>3</v>
      </c>
      <c r="Q28" s="2477">
        <v>3</v>
      </c>
      <c r="R28" s="2465"/>
      <c r="S28" s="2468"/>
      <c r="T28" s="2465"/>
      <c r="U28" s="2443"/>
      <c r="V28" s="2443"/>
      <c r="W28" s="2443"/>
    </row>
    <row r="29" spans="1:23" ht="12" customHeight="1">
      <c r="A29" s="2464"/>
      <c r="B29" s="2475" t="s">
        <v>483</v>
      </c>
      <c r="C29" s="2476">
        <f t="shared" si="0"/>
        <v>78</v>
      </c>
      <c r="D29" s="2465"/>
      <c r="E29" s="2477">
        <f t="shared" si="8"/>
        <v>74</v>
      </c>
      <c r="F29" s="2477">
        <f t="shared" si="1"/>
        <v>4</v>
      </c>
      <c r="G29" s="2467">
        <f t="shared" si="2"/>
        <v>5.1282051282051277</v>
      </c>
      <c r="H29" s="2477">
        <f t="shared" si="3"/>
        <v>60</v>
      </c>
      <c r="I29" s="2477">
        <v>58</v>
      </c>
      <c r="J29" s="2477">
        <v>2</v>
      </c>
      <c r="K29" s="2467">
        <f>(J29/H29)*100</f>
        <v>3.3333333333333335</v>
      </c>
      <c r="L29" s="2477">
        <f>SUM(M29:N29)</f>
        <v>6</v>
      </c>
      <c r="M29" s="2477">
        <v>4</v>
      </c>
      <c r="N29" s="2477">
        <v>2</v>
      </c>
      <c r="O29" s="2467">
        <f>(N29/L29)*100</f>
        <v>33.333333333333329</v>
      </c>
      <c r="P29" s="2477">
        <f t="shared" si="6"/>
        <v>12</v>
      </c>
      <c r="Q29" s="2477">
        <v>12</v>
      </c>
      <c r="R29" s="2465"/>
      <c r="S29" s="2468"/>
      <c r="T29" s="2465"/>
      <c r="U29" s="2443"/>
      <c r="V29" s="2443"/>
      <c r="W29" s="2443"/>
    </row>
    <row r="30" spans="1:23" ht="12" customHeight="1">
      <c r="A30" s="2464"/>
      <c r="B30" s="2475" t="s">
        <v>484</v>
      </c>
      <c r="C30" s="2476">
        <f t="shared" si="0"/>
        <v>27</v>
      </c>
      <c r="D30" s="2465"/>
      <c r="E30" s="2477">
        <f t="shared" si="8"/>
        <v>21</v>
      </c>
      <c r="F30" s="2477">
        <f t="shared" si="1"/>
        <v>6</v>
      </c>
      <c r="G30" s="2467">
        <f t="shared" si="2"/>
        <v>22.222222222222221</v>
      </c>
      <c r="H30" s="2477">
        <f t="shared" si="3"/>
        <v>14</v>
      </c>
      <c r="I30" s="2477">
        <v>12</v>
      </c>
      <c r="J30" s="2477">
        <v>2</v>
      </c>
      <c r="K30" s="2467">
        <f>(J30/H30)*100</f>
        <v>14.285714285714285</v>
      </c>
      <c r="L30" s="2465"/>
      <c r="M30" s="2465"/>
      <c r="N30" s="2465"/>
      <c r="O30" s="2467"/>
      <c r="P30" s="2477">
        <f t="shared" si="6"/>
        <v>13</v>
      </c>
      <c r="Q30" s="2477">
        <v>9</v>
      </c>
      <c r="R30" s="2477">
        <v>4</v>
      </c>
      <c r="S30" s="2468">
        <f>(R30/P30)*100</f>
        <v>30.76923076923077</v>
      </c>
      <c r="T30" s="2465"/>
      <c r="U30" s="2443"/>
      <c r="V30" s="2443"/>
      <c r="W30" s="2443"/>
    </row>
    <row r="31" spans="1:23" ht="12" customHeight="1">
      <c r="A31" s="2464"/>
      <c r="B31" s="2475" t="s">
        <v>485</v>
      </c>
      <c r="C31" s="2476">
        <f t="shared" si="0"/>
        <v>6</v>
      </c>
      <c r="D31" s="2465"/>
      <c r="E31" s="2477">
        <f t="shared" si="8"/>
        <v>6</v>
      </c>
      <c r="F31" s="2465"/>
      <c r="G31" s="2467"/>
      <c r="H31" s="2477">
        <f t="shared" si="3"/>
        <v>5</v>
      </c>
      <c r="I31" s="2477">
        <v>5</v>
      </c>
      <c r="J31" s="2465"/>
      <c r="K31" s="2467"/>
      <c r="L31" s="2465"/>
      <c r="M31" s="2465"/>
      <c r="N31" s="2465"/>
      <c r="O31" s="2467"/>
      <c r="P31" s="2477">
        <f t="shared" si="6"/>
        <v>1</v>
      </c>
      <c r="Q31" s="2477">
        <v>1</v>
      </c>
      <c r="R31" s="2465"/>
      <c r="S31" s="2468"/>
      <c r="T31" s="2465"/>
      <c r="U31" s="2443"/>
      <c r="V31" s="2443"/>
      <c r="W31" s="2443"/>
    </row>
    <row r="32" spans="1:23" ht="12" customHeight="1">
      <c r="A32" s="2464"/>
      <c r="B32" s="2475" t="s">
        <v>1123</v>
      </c>
      <c r="C32" s="2466"/>
      <c r="D32" s="2465"/>
      <c r="E32" s="2465"/>
      <c r="F32" s="2465"/>
      <c r="G32" s="2467"/>
      <c r="H32" s="2465"/>
      <c r="I32" s="2465"/>
      <c r="J32" s="2465"/>
      <c r="K32" s="2467"/>
      <c r="L32" s="2465"/>
      <c r="M32" s="2465"/>
      <c r="N32" s="2465"/>
      <c r="O32" s="2467"/>
      <c r="P32" s="2465"/>
      <c r="Q32" s="2465"/>
      <c r="R32" s="2465"/>
      <c r="S32" s="2468"/>
      <c r="T32" s="2465"/>
      <c r="U32" s="2443"/>
      <c r="V32" s="2443"/>
      <c r="W32" s="2443"/>
    </row>
    <row r="33" spans="1:20" ht="12" customHeight="1">
      <c r="A33" s="2464"/>
      <c r="B33" s="2475" t="s">
        <v>624</v>
      </c>
      <c r="C33" s="2476">
        <f>SUM(E33:F33)</f>
        <v>10</v>
      </c>
      <c r="D33" s="2465"/>
      <c r="E33" s="2477">
        <f>SUM(I33+M33+Q33)</f>
        <v>6</v>
      </c>
      <c r="F33" s="2477">
        <f>SUM(J33+N33+R33)</f>
        <v>4</v>
      </c>
      <c r="G33" s="2467">
        <f>(F33/C33)*100</f>
        <v>40</v>
      </c>
      <c r="H33" s="2477">
        <f>SUM(I33:J33)</f>
        <v>1</v>
      </c>
      <c r="I33" s="2477">
        <v>1</v>
      </c>
      <c r="J33" s="2465"/>
      <c r="K33" s="2465"/>
      <c r="L33" s="2465"/>
      <c r="M33" s="2465"/>
      <c r="N33" s="2465"/>
      <c r="O33" s="2465"/>
      <c r="P33" s="2477">
        <f>SUM(Q33:R33)</f>
        <v>9</v>
      </c>
      <c r="Q33" s="2477">
        <v>5</v>
      </c>
      <c r="R33" s="2477">
        <v>4</v>
      </c>
      <c r="S33" s="2468">
        <f>(R33/P33)*100</f>
        <v>44.444444444444443</v>
      </c>
      <c r="T33" s="2465"/>
    </row>
    <row r="34" spans="1:20" ht="9.9499999999999993" customHeight="1">
      <c r="A34" s="2478" t="s">
        <v>1124</v>
      </c>
    </row>
    <row r="35" spans="1:20" ht="9.9499999999999993" customHeight="1">
      <c r="A35" s="2478" t="s">
        <v>1125</v>
      </c>
      <c r="S35" s="2478" t="s">
        <v>366</v>
      </c>
    </row>
    <row r="36" spans="1:20" ht="9.9499999999999993" customHeight="1">
      <c r="A36" s="2443"/>
      <c r="B36" s="2443"/>
      <c r="C36" s="2443"/>
      <c r="D36" s="2443"/>
      <c r="E36" s="2443"/>
      <c r="F36" s="2443"/>
      <c r="G36" s="2443"/>
      <c r="H36" s="2443"/>
    </row>
    <row r="37" spans="1:20" ht="9" customHeight="1">
      <c r="A37" s="2443"/>
      <c r="C37" s="2443"/>
      <c r="D37" s="2443"/>
      <c r="E37" s="2443"/>
      <c r="F37" s="2443"/>
      <c r="G37" s="2443"/>
    </row>
  </sheetData>
  <sheetProtection password="CA55" sheet="1" objects="1" scenarios="1"/>
  <phoneticPr fontId="9" type="noConversion"/>
  <pageMargins left="0.9055118110236221" right="0.39370078740157483" top="2.0078740157480315" bottom="0.98425196850393704" header="0" footer="0"/>
  <pageSetup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CL70"/>
  <sheetViews>
    <sheetView showGridLines="0" workbookViewId="0">
      <selection sqref="A1:IV65536"/>
    </sheetView>
  </sheetViews>
  <sheetFormatPr baseColWidth="10" defaultColWidth="10" defaultRowHeight="9"/>
  <cols>
    <col min="1" max="1" width="0.796875" customWidth="1"/>
    <col min="2" max="2" width="27.3984375" customWidth="1"/>
    <col min="3" max="3" width="3.59765625" customWidth="1"/>
    <col min="4" max="4" width="1.59765625" customWidth="1"/>
    <col min="5" max="5" width="3.59765625" customWidth="1"/>
    <col min="6" max="6" width="3.19921875" customWidth="1"/>
    <col min="7" max="8" width="3.796875" customWidth="1"/>
    <col min="9" max="9" width="3.19921875" customWidth="1"/>
    <col min="10" max="10" width="2.796875" customWidth="1"/>
    <col min="11" max="11" width="3" customWidth="1"/>
    <col min="12" max="12" width="3.796875" customWidth="1"/>
    <col min="13" max="13" width="2.59765625" customWidth="1"/>
    <col min="14" max="15" width="2.796875" customWidth="1"/>
    <col min="16" max="16" width="4.59765625" customWidth="1"/>
    <col min="17" max="18" width="3" customWidth="1"/>
    <col min="19" max="19" width="3.59765625" customWidth="1"/>
    <col min="20" max="20" width="3.796875" customWidth="1"/>
    <col min="21" max="21" width="3.59765625" customWidth="1"/>
    <col min="22" max="22" width="3.19921875" customWidth="1"/>
    <col min="23" max="23" width="3" customWidth="1"/>
    <col min="24" max="24" width="3.796875" customWidth="1"/>
    <col min="25" max="26" width="3" customWidth="1"/>
    <col min="27" max="27" width="3.3984375" customWidth="1"/>
    <col min="28" max="29" width="3.796875" customWidth="1"/>
    <col min="30" max="31" width="3" customWidth="1"/>
    <col min="32" max="32" width="3.796875" customWidth="1"/>
    <col min="33" max="33" width="2.796875" customWidth="1"/>
    <col min="34" max="34" width="3.19921875" customWidth="1"/>
    <col min="35" max="35" width="3.59765625" customWidth="1"/>
    <col min="36" max="37" width="3.796875" customWidth="1"/>
    <col min="38" max="38" width="3.3984375" customWidth="1"/>
    <col min="39" max="39" width="3.19921875" customWidth="1"/>
    <col min="40" max="40" width="3.796875" customWidth="1"/>
    <col min="41" max="42" width="3.19921875" customWidth="1"/>
    <col min="43" max="43" width="4" customWidth="1"/>
    <col min="44" max="44" width="0.19921875" customWidth="1"/>
    <col min="45" max="45" width="7.3984375" customWidth="1"/>
    <col min="52" max="52" width="39" customWidth="1"/>
  </cols>
  <sheetData>
    <row r="1" spans="1:90" ht="10.5">
      <c r="A1" s="1" t="s">
        <v>298</v>
      </c>
      <c r="B1" s="538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  <c r="P1" s="466"/>
      <c r="Q1" s="466"/>
      <c r="R1" s="466"/>
      <c r="S1" s="466"/>
      <c r="T1" s="466"/>
      <c r="U1" s="466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</row>
    <row r="2" spans="1:90" ht="1.5" customHeight="1">
      <c r="A2" s="2"/>
      <c r="B2" s="538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  <c r="P2" s="466"/>
      <c r="Q2" s="466"/>
      <c r="R2" s="466"/>
      <c r="S2" s="466"/>
      <c r="T2" s="466"/>
      <c r="U2" s="466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</row>
    <row r="3" spans="1:90" ht="9.75" customHeight="1">
      <c r="A3" s="1" t="s">
        <v>1126</v>
      </c>
      <c r="B3" s="538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  <c r="P3" s="466"/>
      <c r="Q3" s="466"/>
      <c r="R3" s="466"/>
      <c r="S3" s="466"/>
      <c r="T3" s="466"/>
      <c r="U3" s="466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</row>
    <row r="4" spans="1:90" ht="11.25" customHeight="1">
      <c r="A4" s="1" t="s">
        <v>1283</v>
      </c>
      <c r="B4" s="538"/>
      <c r="C4" s="466"/>
      <c r="D4" s="466"/>
      <c r="E4" s="466"/>
      <c r="F4" s="465" t="s">
        <v>380</v>
      </c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</row>
    <row r="5" spans="1:90" ht="2.25" customHeight="1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</row>
    <row r="6" spans="1:90" ht="10.5">
      <c r="A6" s="2479"/>
      <c r="B6" s="2480"/>
      <c r="C6" s="2481"/>
      <c r="D6" s="2482" t="s">
        <v>1127</v>
      </c>
      <c r="E6" s="476"/>
      <c r="F6" s="476"/>
      <c r="G6" s="2483"/>
      <c r="H6" s="2482" t="s">
        <v>390</v>
      </c>
      <c r="I6" s="476"/>
      <c r="J6" s="476"/>
      <c r="K6" s="2483"/>
      <c r="L6" s="2482" t="s">
        <v>393</v>
      </c>
      <c r="M6" s="476"/>
      <c r="N6" s="476"/>
      <c r="O6" s="2483"/>
      <c r="P6" s="2482" t="s">
        <v>1128</v>
      </c>
      <c r="Q6" s="476"/>
      <c r="R6" s="476"/>
      <c r="S6" s="2483"/>
      <c r="T6" s="2482" t="s">
        <v>1129</v>
      </c>
      <c r="U6" s="476"/>
      <c r="V6" s="476"/>
      <c r="W6" s="2483"/>
      <c r="X6" s="2482" t="s">
        <v>1130</v>
      </c>
      <c r="Y6" s="476"/>
      <c r="Z6" s="476"/>
      <c r="AA6" s="2483"/>
      <c r="AB6" s="2482" t="s">
        <v>1131</v>
      </c>
      <c r="AC6" s="476"/>
      <c r="AD6" s="476"/>
      <c r="AE6" s="2483"/>
      <c r="AF6" s="2482" t="s">
        <v>1132</v>
      </c>
      <c r="AG6" s="476"/>
      <c r="AH6" s="476"/>
      <c r="AI6" s="2483"/>
      <c r="AJ6" s="2482" t="s">
        <v>1133</v>
      </c>
      <c r="AK6" s="476"/>
      <c r="AL6" s="476"/>
      <c r="AM6" s="476"/>
      <c r="AN6" s="2913" t="s">
        <v>1134</v>
      </c>
      <c r="AO6" s="2914"/>
      <c r="AP6" s="2915"/>
      <c r="AQ6" s="2916"/>
      <c r="AR6" s="2483"/>
      <c r="AS6" s="526"/>
      <c r="AT6" s="526"/>
      <c r="AU6" s="526"/>
      <c r="CL6" s="38" t="s">
        <v>380</v>
      </c>
    </row>
    <row r="7" spans="1:90" ht="12" customHeight="1">
      <c r="A7" s="2484"/>
      <c r="B7" s="2485" t="s">
        <v>1135</v>
      </c>
      <c r="C7" s="484"/>
      <c r="D7" s="484"/>
      <c r="E7" s="484"/>
      <c r="F7" s="484"/>
      <c r="G7" s="483"/>
      <c r="H7" s="484"/>
      <c r="I7" s="484"/>
      <c r="J7" s="484"/>
      <c r="K7" s="483"/>
      <c r="L7" s="484"/>
      <c r="M7" s="484"/>
      <c r="N7" s="484"/>
      <c r="O7" s="483"/>
      <c r="P7" s="484"/>
      <c r="Q7" s="484"/>
      <c r="R7" s="484"/>
      <c r="S7" s="483"/>
      <c r="T7" s="484"/>
      <c r="U7" s="484"/>
      <c r="V7" s="484"/>
      <c r="W7" s="483"/>
      <c r="X7" s="484"/>
      <c r="Y7" s="484"/>
      <c r="Z7" s="484"/>
      <c r="AA7" s="483"/>
      <c r="AB7" s="484"/>
      <c r="AC7" s="484"/>
      <c r="AD7" s="484"/>
      <c r="AE7" s="483"/>
      <c r="AF7" s="484"/>
      <c r="AG7" s="484"/>
      <c r="AH7" s="484"/>
      <c r="AI7" s="483"/>
      <c r="AJ7" s="484"/>
      <c r="AK7" s="484"/>
      <c r="AL7" s="484"/>
      <c r="AM7" s="2910"/>
      <c r="AN7" s="2917"/>
      <c r="AO7" s="2918"/>
      <c r="AP7" s="2918"/>
      <c r="AQ7" s="2919"/>
      <c r="AR7" s="483"/>
      <c r="AS7" s="526"/>
      <c r="AT7" s="526"/>
      <c r="AU7" s="526"/>
    </row>
    <row r="8" spans="1:90" ht="10.5">
      <c r="A8" s="2486"/>
      <c r="B8" s="2487"/>
      <c r="C8" s="2488" t="s">
        <v>1136</v>
      </c>
      <c r="D8" s="2489"/>
      <c r="E8" s="2490" t="s">
        <v>1137</v>
      </c>
      <c r="F8" s="2490" t="s">
        <v>1138</v>
      </c>
      <c r="G8" s="2490" t="s">
        <v>1139</v>
      </c>
      <c r="H8" s="2490" t="s">
        <v>557</v>
      </c>
      <c r="I8" s="2490" t="s">
        <v>1137</v>
      </c>
      <c r="J8" s="2490" t="s">
        <v>1138</v>
      </c>
      <c r="K8" s="2490" t="s">
        <v>1139</v>
      </c>
      <c r="L8" s="2490" t="s">
        <v>557</v>
      </c>
      <c r="M8" s="2490" t="s">
        <v>1137</v>
      </c>
      <c r="N8" s="2490" t="s">
        <v>1138</v>
      </c>
      <c r="O8" s="2490" t="s">
        <v>1139</v>
      </c>
      <c r="P8" s="2490" t="s">
        <v>557</v>
      </c>
      <c r="Q8" s="2490" t="s">
        <v>1137</v>
      </c>
      <c r="R8" s="2490" t="s">
        <v>1138</v>
      </c>
      <c r="S8" s="2490" t="s">
        <v>1139</v>
      </c>
      <c r="T8" s="2490" t="s">
        <v>557</v>
      </c>
      <c r="U8" s="2490" t="s">
        <v>1137</v>
      </c>
      <c r="V8" s="2490" t="s">
        <v>1138</v>
      </c>
      <c r="W8" s="2490" t="s">
        <v>1139</v>
      </c>
      <c r="X8" s="2490" t="s">
        <v>557</v>
      </c>
      <c r="Y8" s="2490" t="s">
        <v>1137</v>
      </c>
      <c r="Z8" s="2490" t="s">
        <v>1138</v>
      </c>
      <c r="AA8" s="2490" t="s">
        <v>1139</v>
      </c>
      <c r="AB8" s="2490" t="s">
        <v>557</v>
      </c>
      <c r="AC8" s="2490" t="s">
        <v>1137</v>
      </c>
      <c r="AD8" s="2490" t="s">
        <v>1138</v>
      </c>
      <c r="AE8" s="2490" t="s">
        <v>1139</v>
      </c>
      <c r="AF8" s="2490" t="s">
        <v>557</v>
      </c>
      <c r="AG8" s="2490" t="s">
        <v>1137</v>
      </c>
      <c r="AH8" s="2490" t="s">
        <v>1138</v>
      </c>
      <c r="AI8" s="2490" t="s">
        <v>1139</v>
      </c>
      <c r="AJ8" s="2490" t="s">
        <v>557</v>
      </c>
      <c r="AK8" s="2490" t="s">
        <v>1137</v>
      </c>
      <c r="AL8" s="2490" t="s">
        <v>1138</v>
      </c>
      <c r="AM8" s="2490" t="s">
        <v>1139</v>
      </c>
      <c r="AN8" s="2911" t="s">
        <v>557</v>
      </c>
      <c r="AO8" s="2911" t="s">
        <v>1137</v>
      </c>
      <c r="AP8" s="2912" t="s">
        <v>1138</v>
      </c>
      <c r="AQ8" s="2920" t="s">
        <v>1139</v>
      </c>
      <c r="AR8" s="2491"/>
      <c r="AS8" s="3"/>
      <c r="AT8" s="3"/>
      <c r="AU8" s="526"/>
    </row>
    <row r="9" spans="1:90" ht="9" hidden="1" customHeight="1">
      <c r="A9" s="2492"/>
      <c r="B9" s="2493"/>
      <c r="C9" s="2494"/>
      <c r="D9" s="2493"/>
      <c r="E9" s="2493"/>
      <c r="F9" s="2493"/>
      <c r="G9" s="2493"/>
      <c r="H9" s="2493"/>
      <c r="I9" s="2493"/>
      <c r="J9" s="2493"/>
      <c r="K9" s="2493"/>
      <c r="L9" s="2493"/>
      <c r="M9" s="2493"/>
      <c r="N9" s="2493"/>
      <c r="O9" s="2493"/>
      <c r="P9" s="2493"/>
      <c r="Q9" s="2493"/>
      <c r="R9" s="2493"/>
      <c r="S9" s="2493"/>
      <c r="T9" s="2493"/>
      <c r="U9" s="2493"/>
      <c r="V9" s="2493"/>
      <c r="W9" s="2493"/>
      <c r="X9" s="2493"/>
      <c r="Y9" s="2493"/>
      <c r="Z9" s="2493"/>
      <c r="AA9" s="2493"/>
      <c r="AB9" s="2493"/>
      <c r="AC9" s="2493"/>
      <c r="AD9" s="2493"/>
      <c r="AE9" s="2493"/>
      <c r="AF9" s="2493"/>
      <c r="AG9" s="2493"/>
      <c r="AH9" s="2493"/>
      <c r="AI9" s="2493"/>
      <c r="AJ9" s="2493"/>
      <c r="AK9" s="2493"/>
      <c r="AL9" s="2493"/>
      <c r="AM9" s="2493"/>
      <c r="AN9" s="2493"/>
      <c r="AO9" s="2493"/>
      <c r="AP9" s="2494"/>
      <c r="AQ9" s="2921"/>
      <c r="AR9" s="2493"/>
      <c r="AS9" s="3"/>
      <c r="AT9" s="3"/>
      <c r="AU9" s="526"/>
    </row>
    <row r="10" spans="1:90" ht="9" hidden="1" customHeight="1">
      <c r="A10" s="2495"/>
      <c r="B10" s="16"/>
      <c r="C10" s="11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1"/>
      <c r="AQ10" s="2922"/>
      <c r="AR10" s="28"/>
    </row>
    <row r="11" spans="1:90">
      <c r="A11" s="2496"/>
      <c r="B11" s="2497" t="s">
        <v>1140</v>
      </c>
      <c r="C11" s="12">
        <f>(C12+C35)</f>
        <v>730</v>
      </c>
      <c r="D11" s="2498" t="s">
        <v>126</v>
      </c>
      <c r="E11" s="2499">
        <f>(E12+E35)</f>
        <v>400</v>
      </c>
      <c r="F11" s="2499">
        <f>(F12+F35)</f>
        <v>69</v>
      </c>
      <c r="G11" s="2499">
        <f>(G12+G35)</f>
        <v>203</v>
      </c>
      <c r="H11" s="2499">
        <f>(H12+H35)</f>
        <v>10</v>
      </c>
      <c r="I11" s="2499">
        <f>(I12+I35)</f>
        <v>10</v>
      </c>
      <c r="J11" s="16"/>
      <c r="K11" s="16"/>
      <c r="L11" s="2499">
        <f t="shared" ref="L11:AC11" si="0">(L12+L35)</f>
        <v>71</v>
      </c>
      <c r="M11" s="2499">
        <f t="shared" si="0"/>
        <v>53</v>
      </c>
      <c r="N11" s="2499">
        <f t="shared" si="0"/>
        <v>8</v>
      </c>
      <c r="O11" s="2499">
        <f t="shared" si="0"/>
        <v>10</v>
      </c>
      <c r="P11" s="2499">
        <f t="shared" si="0"/>
        <v>164</v>
      </c>
      <c r="Q11" s="2499">
        <f t="shared" si="0"/>
        <v>60</v>
      </c>
      <c r="R11" s="2499">
        <f t="shared" si="0"/>
        <v>20</v>
      </c>
      <c r="S11" s="2499">
        <f t="shared" si="0"/>
        <v>84</v>
      </c>
      <c r="T11" s="2499">
        <f t="shared" si="0"/>
        <v>351</v>
      </c>
      <c r="U11" s="2499">
        <f t="shared" si="0"/>
        <v>232</v>
      </c>
      <c r="V11" s="2499">
        <f t="shared" si="0"/>
        <v>33</v>
      </c>
      <c r="W11" s="2499">
        <f t="shared" si="0"/>
        <v>86</v>
      </c>
      <c r="X11" s="2499">
        <f t="shared" si="0"/>
        <v>45</v>
      </c>
      <c r="Y11" s="2499">
        <f t="shared" si="0"/>
        <v>29</v>
      </c>
      <c r="Z11" s="2499">
        <f t="shared" si="0"/>
        <v>5</v>
      </c>
      <c r="AA11" s="2499">
        <f t="shared" si="0"/>
        <v>11</v>
      </c>
      <c r="AB11" s="2499">
        <f t="shared" si="0"/>
        <v>7</v>
      </c>
      <c r="AC11" s="2499">
        <f t="shared" si="0"/>
        <v>4</v>
      </c>
      <c r="AD11" s="16"/>
      <c r="AE11" s="2499">
        <f>(AE12+AE35)</f>
        <v>3</v>
      </c>
      <c r="AF11" s="16"/>
      <c r="AG11" s="16"/>
      <c r="AH11" s="16"/>
      <c r="AI11" s="16"/>
      <c r="AJ11" s="2499">
        <f>(AJ12+AJ35)</f>
        <v>7</v>
      </c>
      <c r="AK11" s="2499">
        <f>(AK12+AK35)</f>
        <v>2</v>
      </c>
      <c r="AL11" s="16"/>
      <c r="AM11" s="2499">
        <f>(AM12+AM35)</f>
        <v>5</v>
      </c>
      <c r="AN11" s="2499">
        <f>(AN12+AN35)</f>
        <v>18</v>
      </c>
      <c r="AO11" s="2499">
        <f>(AO12+AO35)</f>
        <v>11</v>
      </c>
      <c r="AP11" s="12">
        <f>(AP12+AP35)</f>
        <v>3</v>
      </c>
      <c r="AQ11" s="2923">
        <f>(AQ12+AQ35)</f>
        <v>4</v>
      </c>
      <c r="AR11" s="28"/>
    </row>
    <row r="12" spans="1:90" ht="7.5" customHeight="1">
      <c r="A12" s="2496"/>
      <c r="B12" s="2497" t="s">
        <v>389</v>
      </c>
      <c r="C12" s="12">
        <f>SUM(C14+C17+C25)</f>
        <v>23</v>
      </c>
      <c r="D12" s="16"/>
      <c r="E12" s="2499">
        <f>SUM(E14+E17+E25)</f>
        <v>3</v>
      </c>
      <c r="F12" s="2499">
        <f>SUM(F14+F17+F25)</f>
        <v>3</v>
      </c>
      <c r="G12" s="2499">
        <f>SUM(G14+G17+G25)</f>
        <v>17</v>
      </c>
      <c r="H12" s="16"/>
      <c r="I12" s="16"/>
      <c r="J12" s="16"/>
      <c r="K12" s="16"/>
      <c r="L12" s="2499">
        <f>SUM(L14+L17+L25)</f>
        <v>7</v>
      </c>
      <c r="M12" s="2499">
        <f>SUM(M14+M17+M25)</f>
        <v>3</v>
      </c>
      <c r="N12" s="2499">
        <f>SUM(N14+N17+N25)</f>
        <v>3</v>
      </c>
      <c r="O12" s="2499">
        <f>SUM(O14+O17+O25)</f>
        <v>1</v>
      </c>
      <c r="P12" s="2499">
        <f>SUM(Q12:S12)</f>
        <v>16</v>
      </c>
      <c r="Q12" s="16"/>
      <c r="R12" s="16"/>
      <c r="S12" s="2499">
        <f>SUM(S14+S17+S25)</f>
        <v>16</v>
      </c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1"/>
      <c r="AQ12" s="2922"/>
      <c r="AR12" s="28"/>
    </row>
    <row r="13" spans="1:90" ht="9" hidden="1" customHeight="1">
      <c r="A13" s="2496"/>
      <c r="B13" s="2500"/>
      <c r="C13" s="26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6"/>
      <c r="AQ13" s="2924"/>
      <c r="AR13" s="28"/>
      <c r="AU13" s="526"/>
    </row>
    <row r="14" spans="1:90" ht="10.5" customHeight="1">
      <c r="A14" s="2496"/>
      <c r="B14" s="2497" t="s">
        <v>635</v>
      </c>
      <c r="C14" s="2501"/>
      <c r="D14" s="2502"/>
      <c r="E14" s="2502"/>
      <c r="F14" s="2502"/>
      <c r="G14" s="2502"/>
      <c r="H14" s="2502"/>
      <c r="I14" s="2502"/>
      <c r="J14" s="2503"/>
      <c r="K14" s="2503"/>
      <c r="L14" s="2503"/>
      <c r="M14" s="2503"/>
      <c r="N14" s="2503"/>
      <c r="O14" s="2503"/>
      <c r="P14" s="2503"/>
      <c r="Q14" s="2503"/>
      <c r="R14" s="2503"/>
      <c r="S14" s="2503"/>
      <c r="T14" s="2503"/>
      <c r="U14" s="2503"/>
      <c r="V14" s="2503"/>
      <c r="W14" s="2503"/>
      <c r="X14" s="2503"/>
      <c r="Y14" s="2503"/>
      <c r="Z14" s="2503"/>
      <c r="AA14" s="2503"/>
      <c r="AB14" s="2503"/>
      <c r="AC14" s="2503"/>
      <c r="AD14" s="2503"/>
      <c r="AE14" s="2503"/>
      <c r="AF14" s="2503"/>
      <c r="AG14" s="2503"/>
      <c r="AH14" s="2503"/>
      <c r="AI14" s="2503"/>
      <c r="AJ14" s="2503"/>
      <c r="AK14" s="2503"/>
      <c r="AL14" s="2503"/>
      <c r="AM14" s="2503"/>
      <c r="AN14" s="2503"/>
      <c r="AO14" s="2503"/>
      <c r="AP14" s="2504"/>
      <c r="AQ14" s="2925"/>
      <c r="AR14" s="2503"/>
      <c r="AU14" s="526"/>
    </row>
    <row r="15" spans="1:90" ht="8.1" customHeight="1">
      <c r="A15" s="2496"/>
      <c r="B15" s="2505" t="s">
        <v>1253</v>
      </c>
      <c r="C15" s="842"/>
      <c r="D15" s="527"/>
      <c r="E15" s="527"/>
      <c r="F15" s="527"/>
      <c r="G15" s="527"/>
      <c r="H15" s="527"/>
      <c r="I15" s="527"/>
      <c r="J15" s="527"/>
      <c r="K15" s="527"/>
      <c r="L15" s="527"/>
      <c r="M15" s="527"/>
      <c r="N15" s="527"/>
      <c r="O15" s="527"/>
      <c r="P15" s="527"/>
      <c r="Q15" s="527"/>
      <c r="R15" s="527"/>
      <c r="S15" s="527"/>
      <c r="T15" s="527"/>
      <c r="U15" s="527"/>
      <c r="V15" s="527"/>
      <c r="W15" s="527"/>
      <c r="X15" s="527"/>
      <c r="Y15" s="527"/>
      <c r="Z15" s="527"/>
      <c r="AA15" s="527"/>
      <c r="AB15" s="527"/>
      <c r="AC15" s="527"/>
      <c r="AD15" s="527"/>
      <c r="AE15" s="527"/>
      <c r="AF15" s="527"/>
      <c r="AG15" s="527"/>
      <c r="AH15" s="527"/>
      <c r="AI15" s="527"/>
      <c r="AJ15" s="527"/>
      <c r="AK15" s="527"/>
      <c r="AL15" s="527"/>
      <c r="AM15" s="527"/>
      <c r="AN15" s="527"/>
      <c r="AO15" s="527"/>
      <c r="AP15" s="842"/>
      <c r="AQ15" s="2926"/>
      <c r="AR15" s="527"/>
      <c r="AU15" s="526"/>
    </row>
    <row r="16" spans="1:90" ht="8.1" customHeight="1">
      <c r="A16" s="2496"/>
      <c r="B16" s="2505" t="s">
        <v>1066</v>
      </c>
      <c r="C16" s="842"/>
      <c r="D16" s="527"/>
      <c r="E16" s="527"/>
      <c r="F16" s="527"/>
      <c r="G16" s="527"/>
      <c r="H16" s="527"/>
      <c r="I16" s="527"/>
      <c r="J16" s="527"/>
      <c r="K16" s="527"/>
      <c r="L16" s="527"/>
      <c r="M16" s="527"/>
      <c r="N16" s="527"/>
      <c r="O16" s="527"/>
      <c r="P16" s="527"/>
      <c r="Q16" s="527"/>
      <c r="R16" s="527"/>
      <c r="S16" s="527"/>
      <c r="T16" s="527"/>
      <c r="U16" s="527"/>
      <c r="V16" s="527"/>
      <c r="W16" s="527"/>
      <c r="X16" s="527"/>
      <c r="Y16" s="527"/>
      <c r="Z16" s="527"/>
      <c r="AA16" s="527"/>
      <c r="AB16" s="527"/>
      <c r="AC16" s="527"/>
      <c r="AD16" s="527"/>
      <c r="AE16" s="527"/>
      <c r="AF16" s="527"/>
      <c r="AG16" s="527"/>
      <c r="AH16" s="527"/>
      <c r="AI16" s="527"/>
      <c r="AJ16" s="527"/>
      <c r="AK16" s="527"/>
      <c r="AL16" s="527"/>
      <c r="AM16" s="527"/>
      <c r="AN16" s="527"/>
      <c r="AO16" s="527"/>
      <c r="AP16" s="842"/>
      <c r="AQ16" s="2926"/>
      <c r="AR16" s="527"/>
      <c r="AU16" s="526"/>
    </row>
    <row r="17" spans="1:56" ht="9.75" customHeight="1">
      <c r="A17" s="2496"/>
      <c r="B17" s="2497" t="s">
        <v>638</v>
      </c>
      <c r="C17" s="2501"/>
      <c r="D17" s="2502"/>
      <c r="E17" s="2502"/>
      <c r="F17" s="2502"/>
      <c r="G17" s="2502"/>
      <c r="H17" s="2502"/>
      <c r="I17" s="2502"/>
      <c r="J17" s="2502"/>
      <c r="K17" s="2502"/>
      <c r="L17" s="2502"/>
      <c r="M17" s="2502"/>
      <c r="N17" s="2502"/>
      <c r="O17" s="2502"/>
      <c r="P17" s="2502"/>
      <c r="Q17" s="2502"/>
      <c r="R17" s="2502"/>
      <c r="S17" s="2502"/>
      <c r="T17" s="2502"/>
      <c r="U17" s="2502"/>
      <c r="V17" s="2502"/>
      <c r="W17" s="2502"/>
      <c r="X17" s="2502"/>
      <c r="Y17" s="2502"/>
      <c r="Z17" s="2502"/>
      <c r="AA17" s="2502"/>
      <c r="AB17" s="2502"/>
      <c r="AC17" s="2502"/>
      <c r="AD17" s="2502"/>
      <c r="AE17" s="2502"/>
      <c r="AF17" s="2502"/>
      <c r="AG17" s="2502"/>
      <c r="AH17" s="2502"/>
      <c r="AI17" s="2502"/>
      <c r="AJ17" s="2502"/>
      <c r="AK17" s="2502"/>
      <c r="AL17" s="2502"/>
      <c r="AM17" s="2502"/>
      <c r="AN17" s="2502"/>
      <c r="AO17" s="2502"/>
      <c r="AP17" s="2501"/>
      <c r="AQ17" s="2927"/>
      <c r="AR17" s="250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</row>
    <row r="18" spans="1:56" ht="8.1" customHeight="1">
      <c r="A18" s="2496"/>
      <c r="B18" s="2505" t="s">
        <v>1254</v>
      </c>
      <c r="C18" s="842"/>
      <c r="D18" s="527"/>
      <c r="E18" s="527"/>
      <c r="F18" s="527"/>
      <c r="G18" s="527"/>
      <c r="H18" s="527"/>
      <c r="I18" s="527"/>
      <c r="J18" s="527"/>
      <c r="K18" s="527"/>
      <c r="L18" s="527"/>
      <c r="M18" s="527"/>
      <c r="N18" s="527"/>
      <c r="O18" s="527"/>
      <c r="P18" s="527"/>
      <c r="Q18" s="527"/>
      <c r="R18" s="527"/>
      <c r="S18" s="527"/>
      <c r="T18" s="527"/>
      <c r="U18" s="527"/>
      <c r="V18" s="527"/>
      <c r="W18" s="527"/>
      <c r="X18" s="527"/>
      <c r="Y18" s="527"/>
      <c r="Z18" s="527"/>
      <c r="AA18" s="527"/>
      <c r="AB18" s="527"/>
      <c r="AC18" s="527"/>
      <c r="AD18" s="527"/>
      <c r="AE18" s="527"/>
      <c r="AF18" s="527"/>
      <c r="AG18" s="527"/>
      <c r="AH18" s="527"/>
      <c r="AI18" s="527"/>
      <c r="AJ18" s="527"/>
      <c r="AK18" s="527"/>
      <c r="AL18" s="527"/>
      <c r="AM18" s="527"/>
      <c r="AN18" s="527"/>
      <c r="AO18" s="527"/>
      <c r="AP18" s="842"/>
      <c r="AQ18" s="2926"/>
      <c r="AR18" s="527"/>
      <c r="AS18" s="526"/>
      <c r="AT18" s="526"/>
      <c r="AU18" s="526"/>
    </row>
    <row r="19" spans="1:56" ht="8.1" customHeight="1">
      <c r="A19" s="2496"/>
      <c r="B19" s="2505" t="s">
        <v>1066</v>
      </c>
      <c r="C19" s="842"/>
      <c r="D19" s="527"/>
      <c r="E19" s="527"/>
      <c r="F19" s="527"/>
      <c r="G19" s="527"/>
      <c r="H19" s="527"/>
      <c r="I19" s="527"/>
      <c r="J19" s="527"/>
      <c r="K19" s="527"/>
      <c r="L19" s="527"/>
      <c r="M19" s="527"/>
      <c r="N19" s="527"/>
      <c r="O19" s="527"/>
      <c r="P19" s="527"/>
      <c r="Q19" s="527"/>
      <c r="R19" s="527"/>
      <c r="S19" s="527"/>
      <c r="T19" s="527"/>
      <c r="U19" s="527"/>
      <c r="V19" s="527"/>
      <c r="W19" s="527"/>
      <c r="X19" s="527"/>
      <c r="Y19" s="527"/>
      <c r="Z19" s="527"/>
      <c r="AA19" s="527"/>
      <c r="AB19" s="527"/>
      <c r="AC19" s="527"/>
      <c r="AD19" s="527"/>
      <c r="AE19" s="527"/>
      <c r="AF19" s="527"/>
      <c r="AG19" s="527"/>
      <c r="AH19" s="527"/>
      <c r="AI19" s="527"/>
      <c r="AJ19" s="527"/>
      <c r="AK19" s="527"/>
      <c r="AL19" s="527"/>
      <c r="AM19" s="527"/>
      <c r="AN19" s="527"/>
      <c r="AO19" s="527"/>
      <c r="AP19" s="842"/>
      <c r="AQ19" s="2926"/>
      <c r="AR19" s="527"/>
      <c r="AS19" s="526"/>
      <c r="AT19" s="526"/>
      <c r="AU19" s="526"/>
    </row>
    <row r="20" spans="1:56" ht="8.1" customHeight="1">
      <c r="A20" s="2496"/>
      <c r="B20" s="2505" t="s">
        <v>641</v>
      </c>
      <c r="C20" s="842"/>
      <c r="D20" s="527"/>
      <c r="E20" s="527"/>
      <c r="F20" s="527"/>
      <c r="G20" s="527"/>
      <c r="H20" s="527"/>
      <c r="I20" s="527"/>
      <c r="J20" s="527"/>
      <c r="K20" s="527"/>
      <c r="L20" s="527"/>
      <c r="M20" s="527"/>
      <c r="N20" s="527"/>
      <c r="O20" s="527"/>
      <c r="P20" s="527"/>
      <c r="Q20" s="527"/>
      <c r="R20" s="527"/>
      <c r="S20" s="527"/>
      <c r="T20" s="527"/>
      <c r="U20" s="527"/>
      <c r="V20" s="527"/>
      <c r="W20" s="527"/>
      <c r="X20" s="527"/>
      <c r="Y20" s="527"/>
      <c r="Z20" s="527"/>
      <c r="AA20" s="527"/>
      <c r="AB20" s="527"/>
      <c r="AC20" s="527"/>
      <c r="AD20" s="527"/>
      <c r="AE20" s="527"/>
      <c r="AF20" s="527"/>
      <c r="AG20" s="527"/>
      <c r="AH20" s="527"/>
      <c r="AI20" s="527"/>
      <c r="AJ20" s="527"/>
      <c r="AK20" s="527"/>
      <c r="AL20" s="527"/>
      <c r="AM20" s="527"/>
      <c r="AN20" s="527"/>
      <c r="AO20" s="527"/>
      <c r="AP20" s="842"/>
      <c r="AQ20" s="2926"/>
      <c r="AR20" s="527"/>
      <c r="AS20" s="526"/>
      <c r="AT20" s="526"/>
      <c r="AU20" s="526"/>
    </row>
    <row r="21" spans="1:56" ht="8.1" customHeight="1">
      <c r="A21" s="2496"/>
      <c r="B21" s="2505" t="s">
        <v>642</v>
      </c>
      <c r="C21" s="842"/>
      <c r="D21" s="527"/>
      <c r="E21" s="527"/>
      <c r="F21" s="527"/>
      <c r="G21" s="527"/>
      <c r="H21" s="527"/>
      <c r="I21" s="527"/>
      <c r="J21" s="527"/>
      <c r="K21" s="527"/>
      <c r="L21" s="527"/>
      <c r="M21" s="527"/>
      <c r="N21" s="527"/>
      <c r="O21" s="527"/>
      <c r="P21" s="527"/>
      <c r="Q21" s="527"/>
      <c r="R21" s="527"/>
      <c r="S21" s="527"/>
      <c r="T21" s="527"/>
      <c r="U21" s="527"/>
      <c r="V21" s="527"/>
      <c r="W21" s="527"/>
      <c r="X21" s="527"/>
      <c r="Y21" s="527"/>
      <c r="Z21" s="527"/>
      <c r="AA21" s="527"/>
      <c r="AB21" s="527"/>
      <c r="AC21" s="527"/>
      <c r="AD21" s="527"/>
      <c r="AE21" s="527"/>
      <c r="AF21" s="527"/>
      <c r="AG21" s="527"/>
      <c r="AH21" s="527"/>
      <c r="AI21" s="527"/>
      <c r="AJ21" s="527"/>
      <c r="AK21" s="527"/>
      <c r="AL21" s="527"/>
      <c r="AM21" s="527"/>
      <c r="AN21" s="527"/>
      <c r="AO21" s="527"/>
      <c r="AP21" s="842"/>
      <c r="AQ21" s="2926"/>
      <c r="AR21" s="527"/>
      <c r="AS21" s="526"/>
      <c r="AT21" s="526"/>
      <c r="AU21" s="526"/>
    </row>
    <row r="22" spans="1:56" ht="8.1" customHeight="1">
      <c r="A22" s="2496"/>
      <c r="B22" s="2505" t="s">
        <v>1069</v>
      </c>
      <c r="C22" s="842"/>
      <c r="D22" s="527"/>
      <c r="E22" s="527"/>
      <c r="F22" s="527"/>
      <c r="G22" s="527"/>
      <c r="H22" s="527"/>
      <c r="I22" s="527"/>
      <c r="J22" s="527"/>
      <c r="K22" s="527"/>
      <c r="L22" s="527"/>
      <c r="M22" s="527"/>
      <c r="N22" s="527"/>
      <c r="O22" s="527"/>
      <c r="P22" s="527"/>
      <c r="Q22" s="527"/>
      <c r="R22" s="527"/>
      <c r="S22" s="527"/>
      <c r="T22" s="527"/>
      <c r="U22" s="527"/>
      <c r="V22" s="527"/>
      <c r="W22" s="527"/>
      <c r="X22" s="527"/>
      <c r="Y22" s="527"/>
      <c r="Z22" s="527"/>
      <c r="AA22" s="527"/>
      <c r="AB22" s="527"/>
      <c r="AC22" s="527"/>
      <c r="AD22" s="527"/>
      <c r="AE22" s="527"/>
      <c r="AF22" s="527"/>
      <c r="AG22" s="527"/>
      <c r="AH22" s="527"/>
      <c r="AI22" s="527"/>
      <c r="AJ22" s="527"/>
      <c r="AK22" s="527"/>
      <c r="AL22" s="527"/>
      <c r="AM22" s="527"/>
      <c r="AN22" s="527"/>
      <c r="AO22" s="527"/>
      <c r="AP22" s="842"/>
      <c r="AQ22" s="2926"/>
      <c r="AR22" s="527"/>
      <c r="AS22" s="526"/>
      <c r="AT22" s="526"/>
      <c r="AU22" s="526"/>
    </row>
    <row r="23" spans="1:56" ht="8.1" customHeight="1">
      <c r="A23" s="2496"/>
      <c r="B23" s="2505" t="s">
        <v>1141</v>
      </c>
      <c r="C23" s="842"/>
      <c r="D23" s="527"/>
      <c r="E23" s="527"/>
      <c r="F23" s="527"/>
      <c r="G23" s="527"/>
      <c r="H23" s="527"/>
      <c r="I23" s="527"/>
      <c r="J23" s="527"/>
      <c r="K23" s="527"/>
      <c r="L23" s="527"/>
      <c r="M23" s="527"/>
      <c r="N23" s="527"/>
      <c r="O23" s="527"/>
      <c r="P23" s="527"/>
      <c r="Q23" s="527"/>
      <c r="R23" s="527"/>
      <c r="S23" s="527"/>
      <c r="T23" s="527"/>
      <c r="U23" s="527"/>
      <c r="V23" s="527"/>
      <c r="W23" s="527"/>
      <c r="X23" s="527"/>
      <c r="Y23" s="527"/>
      <c r="Z23" s="527"/>
      <c r="AA23" s="527"/>
      <c r="AB23" s="527"/>
      <c r="AC23" s="527"/>
      <c r="AD23" s="527"/>
      <c r="AE23" s="527"/>
      <c r="AF23" s="527"/>
      <c r="AG23" s="527"/>
      <c r="AH23" s="527"/>
      <c r="AI23" s="527"/>
      <c r="AJ23" s="527"/>
      <c r="AK23" s="527"/>
      <c r="AL23" s="527"/>
      <c r="AM23" s="527"/>
      <c r="AN23" s="527"/>
      <c r="AO23" s="527"/>
      <c r="AP23" s="842"/>
      <c r="AQ23" s="2926"/>
      <c r="AR23" s="527"/>
      <c r="AS23" s="526"/>
      <c r="AT23" s="526"/>
      <c r="AU23" s="526"/>
    </row>
    <row r="24" spans="1:56" ht="8.1" customHeight="1">
      <c r="A24" s="2496"/>
      <c r="B24" s="2505" t="s">
        <v>1255</v>
      </c>
      <c r="C24" s="842"/>
      <c r="D24" s="527"/>
      <c r="E24" s="527"/>
      <c r="F24" s="527"/>
      <c r="G24" s="527"/>
      <c r="H24" s="527"/>
      <c r="I24" s="527"/>
      <c r="J24" s="527"/>
      <c r="K24" s="527"/>
      <c r="L24" s="527"/>
      <c r="M24" s="527"/>
      <c r="N24" s="527"/>
      <c r="O24" s="527"/>
      <c r="P24" s="527"/>
      <c r="Q24" s="527"/>
      <c r="R24" s="527"/>
      <c r="S24" s="527"/>
      <c r="T24" s="527"/>
      <c r="U24" s="527"/>
      <c r="V24" s="527"/>
      <c r="W24" s="527"/>
      <c r="X24" s="527"/>
      <c r="Y24" s="527"/>
      <c r="Z24" s="527"/>
      <c r="AA24" s="527"/>
      <c r="AB24" s="527"/>
      <c r="AC24" s="527"/>
      <c r="AD24" s="527"/>
      <c r="AE24" s="527"/>
      <c r="AF24" s="527"/>
      <c r="AG24" s="527"/>
      <c r="AH24" s="527"/>
      <c r="AI24" s="527"/>
      <c r="AJ24" s="527"/>
      <c r="AK24" s="527"/>
      <c r="AL24" s="527"/>
      <c r="AM24" s="527"/>
      <c r="AN24" s="527"/>
      <c r="AO24" s="527"/>
      <c r="AP24" s="842"/>
      <c r="AQ24" s="2926"/>
      <c r="AR24" s="527"/>
    </row>
    <row r="25" spans="1:56" ht="12" customHeight="1">
      <c r="A25" s="2496"/>
      <c r="B25" s="2497" t="s">
        <v>167</v>
      </c>
      <c r="C25" s="6">
        <f>SUM(C26:C33)</f>
        <v>23</v>
      </c>
      <c r="D25" s="2502"/>
      <c r="E25" s="2506">
        <f>SUM(E26:E33)</f>
        <v>3</v>
      </c>
      <c r="F25" s="2506">
        <f>SUM(F26:F33)</f>
        <v>3</v>
      </c>
      <c r="G25" s="2506">
        <f>SUM(G26:G33)</f>
        <v>17</v>
      </c>
      <c r="H25" s="2502"/>
      <c r="I25" s="2502"/>
      <c r="J25" s="2502"/>
      <c r="K25" s="2502"/>
      <c r="L25" s="2506">
        <f>SUM(L26:L33)</f>
        <v>7</v>
      </c>
      <c r="M25" s="2506">
        <f>SUM(M26:M33)</f>
        <v>3</v>
      </c>
      <c r="N25" s="2506">
        <f>SUM(N26:N33)</f>
        <v>3</v>
      </c>
      <c r="O25" s="2506">
        <f>SUM(O26:O33)</f>
        <v>1</v>
      </c>
      <c r="P25" s="2506">
        <f>SUM(P26:P33)</f>
        <v>16</v>
      </c>
      <c r="Q25" s="2502"/>
      <c r="R25" s="2502"/>
      <c r="S25" s="2506">
        <f>SUM(S26:S33)</f>
        <v>16</v>
      </c>
      <c r="T25" s="2502"/>
      <c r="U25" s="2502"/>
      <c r="V25" s="2502"/>
      <c r="W25" s="2502"/>
      <c r="X25" s="2502"/>
      <c r="Y25" s="2502"/>
      <c r="Z25" s="2502"/>
      <c r="AA25" s="2502"/>
      <c r="AB25" s="2502"/>
      <c r="AC25" s="2502"/>
      <c r="AD25" s="2502"/>
      <c r="AE25" s="2502"/>
      <c r="AF25" s="2502"/>
      <c r="AG25" s="2502"/>
      <c r="AH25" s="2502"/>
      <c r="AI25" s="2502"/>
      <c r="AJ25" s="2502"/>
      <c r="AK25" s="2502"/>
      <c r="AL25" s="2502"/>
      <c r="AM25" s="2502"/>
      <c r="AN25" s="2502"/>
      <c r="AO25" s="2502"/>
      <c r="AP25" s="2501"/>
      <c r="AQ25" s="2927"/>
      <c r="AR25" s="2503"/>
      <c r="AS25" s="3"/>
      <c r="AT25" s="3"/>
      <c r="AU25" s="3"/>
      <c r="AV25" s="3"/>
      <c r="AW25" s="3"/>
    </row>
    <row r="26" spans="1:56" ht="8.1" customHeight="1">
      <c r="A26" s="2496"/>
      <c r="B26" s="2505" t="s">
        <v>646</v>
      </c>
      <c r="C26" s="987">
        <f t="shared" ref="C26:C33" si="1">SUM(E26:G26)</f>
        <v>3</v>
      </c>
      <c r="D26" s="527"/>
      <c r="E26" s="527"/>
      <c r="F26" s="527"/>
      <c r="G26" s="535">
        <f t="shared" ref="G26:G33" si="2">SUM(K26+O26+S26+W26+AA26+AE26+AI26+AM26+AQ26)</f>
        <v>3</v>
      </c>
      <c r="H26" s="527"/>
      <c r="I26" s="527"/>
      <c r="J26" s="527"/>
      <c r="K26" s="527"/>
      <c r="L26" s="527"/>
      <c r="M26" s="527"/>
      <c r="N26" s="527"/>
      <c r="O26" s="527"/>
      <c r="P26" s="535">
        <f>SUM(Q26:S26)</f>
        <v>3</v>
      </c>
      <c r="Q26" s="527"/>
      <c r="R26" s="527"/>
      <c r="S26" s="535">
        <v>3</v>
      </c>
      <c r="T26" s="527"/>
      <c r="U26" s="527"/>
      <c r="V26" s="527"/>
      <c r="W26" s="527"/>
      <c r="X26" s="527"/>
      <c r="Y26" s="527"/>
      <c r="Z26" s="527"/>
      <c r="AA26" s="527"/>
      <c r="AB26" s="527"/>
      <c r="AC26" s="527"/>
      <c r="AD26" s="527"/>
      <c r="AE26" s="527"/>
      <c r="AF26" s="527"/>
      <c r="AG26" s="527"/>
      <c r="AH26" s="527"/>
      <c r="AI26" s="527"/>
      <c r="AJ26" s="527"/>
      <c r="AK26" s="527"/>
      <c r="AL26" s="527"/>
      <c r="AM26" s="527"/>
      <c r="AN26" s="527"/>
      <c r="AO26" s="527"/>
      <c r="AP26" s="842"/>
      <c r="AQ26" s="2926"/>
      <c r="AR26" s="527"/>
      <c r="AS26" s="526"/>
      <c r="AT26" s="526"/>
      <c r="AU26" s="526"/>
    </row>
    <row r="27" spans="1:56" ht="8.1" customHeight="1">
      <c r="A27" s="2496"/>
      <c r="B27" s="2505" t="s">
        <v>647</v>
      </c>
      <c r="C27" s="987">
        <f t="shared" si="1"/>
        <v>1</v>
      </c>
      <c r="D27" s="527"/>
      <c r="E27" s="527"/>
      <c r="F27" s="527"/>
      <c r="G27" s="535">
        <f t="shared" si="2"/>
        <v>1</v>
      </c>
      <c r="H27" s="527"/>
      <c r="I27" s="527"/>
      <c r="J27" s="527"/>
      <c r="K27" s="527"/>
      <c r="L27" s="527"/>
      <c r="M27" s="527"/>
      <c r="N27" s="527"/>
      <c r="O27" s="527"/>
      <c r="P27" s="535">
        <f>SUM(Q27:S27)</f>
        <v>1</v>
      </c>
      <c r="Q27" s="527"/>
      <c r="R27" s="527"/>
      <c r="S27" s="535">
        <v>1</v>
      </c>
      <c r="T27" s="527"/>
      <c r="U27" s="527"/>
      <c r="V27" s="527"/>
      <c r="W27" s="527"/>
      <c r="X27" s="527"/>
      <c r="Y27" s="527"/>
      <c r="Z27" s="527"/>
      <c r="AA27" s="527"/>
      <c r="AB27" s="527"/>
      <c r="AC27" s="527"/>
      <c r="AD27" s="527"/>
      <c r="AE27" s="527"/>
      <c r="AF27" s="527"/>
      <c r="AG27" s="527"/>
      <c r="AH27" s="527"/>
      <c r="AI27" s="527"/>
      <c r="AJ27" s="527"/>
      <c r="AK27" s="527"/>
      <c r="AL27" s="527"/>
      <c r="AM27" s="527"/>
      <c r="AN27" s="527"/>
      <c r="AO27" s="527"/>
      <c r="AP27" s="842"/>
      <c r="AQ27" s="2926"/>
      <c r="AR27" s="527"/>
      <c r="AS27" s="526"/>
      <c r="AT27" s="526"/>
      <c r="AU27" s="526"/>
    </row>
    <row r="28" spans="1:56" ht="8.1" customHeight="1">
      <c r="A28" s="2496"/>
      <c r="B28" s="2505" t="s">
        <v>648</v>
      </c>
      <c r="C28" s="987">
        <f t="shared" si="1"/>
        <v>2</v>
      </c>
      <c r="D28" s="527"/>
      <c r="E28" s="527"/>
      <c r="F28" s="527"/>
      <c r="G28" s="535">
        <f t="shared" si="2"/>
        <v>2</v>
      </c>
      <c r="H28" s="527"/>
      <c r="I28" s="527"/>
      <c r="J28" s="527"/>
      <c r="K28" s="527"/>
      <c r="L28" s="527"/>
      <c r="M28" s="527"/>
      <c r="N28" s="527"/>
      <c r="O28" s="527"/>
      <c r="P28" s="535">
        <f>SUM(Q28:S28)</f>
        <v>2</v>
      </c>
      <c r="Q28" s="527"/>
      <c r="R28" s="527"/>
      <c r="S28" s="535">
        <v>2</v>
      </c>
      <c r="T28" s="527"/>
      <c r="U28" s="527"/>
      <c r="V28" s="527"/>
      <c r="W28" s="527"/>
      <c r="X28" s="527"/>
      <c r="Y28" s="527"/>
      <c r="Z28" s="527"/>
      <c r="AA28" s="527"/>
      <c r="AB28" s="527"/>
      <c r="AC28" s="527"/>
      <c r="AD28" s="527"/>
      <c r="AE28" s="527"/>
      <c r="AF28" s="527"/>
      <c r="AG28" s="527"/>
      <c r="AH28" s="527"/>
      <c r="AI28" s="527"/>
      <c r="AJ28" s="527"/>
      <c r="AK28" s="527"/>
      <c r="AL28" s="527"/>
      <c r="AM28" s="527"/>
      <c r="AN28" s="527"/>
      <c r="AO28" s="527"/>
      <c r="AP28" s="842"/>
      <c r="AQ28" s="2926"/>
      <c r="AR28" s="527"/>
      <c r="AS28" s="526"/>
      <c r="AT28" s="526"/>
      <c r="AU28" s="526"/>
    </row>
    <row r="29" spans="1:56" ht="8.1" customHeight="1">
      <c r="A29" s="2496"/>
      <c r="B29" s="2505" t="s">
        <v>642</v>
      </c>
      <c r="C29" s="987">
        <f t="shared" si="1"/>
        <v>7</v>
      </c>
      <c r="D29" s="527"/>
      <c r="E29" s="535">
        <f>SUM(I29+M29+Q29+U29+Y29+AC29+AG29+AK29+AO29)</f>
        <v>3</v>
      </c>
      <c r="F29" s="535">
        <f>SUM(J29+N29+R29+V29+Z29+AD29+AH29+AL29+AP29)</f>
        <v>3</v>
      </c>
      <c r="G29" s="535">
        <f t="shared" si="2"/>
        <v>1</v>
      </c>
      <c r="H29" s="527"/>
      <c r="I29" s="527"/>
      <c r="J29" s="527"/>
      <c r="K29" s="527"/>
      <c r="L29" s="535">
        <f>SUM(M29:O29)</f>
        <v>7</v>
      </c>
      <c r="M29" s="535">
        <v>3</v>
      </c>
      <c r="N29" s="535">
        <v>3</v>
      </c>
      <c r="O29" s="535">
        <v>1</v>
      </c>
      <c r="P29" s="527"/>
      <c r="Q29" s="527"/>
      <c r="R29" s="527"/>
      <c r="S29" s="527"/>
      <c r="T29" s="527"/>
      <c r="U29" s="527"/>
      <c r="V29" s="527"/>
      <c r="W29" s="527"/>
      <c r="X29" s="527"/>
      <c r="Y29" s="527"/>
      <c r="Z29" s="527"/>
      <c r="AA29" s="527"/>
      <c r="AB29" s="527"/>
      <c r="AC29" s="527"/>
      <c r="AD29" s="527"/>
      <c r="AE29" s="527"/>
      <c r="AF29" s="527"/>
      <c r="AG29" s="527"/>
      <c r="AH29" s="527"/>
      <c r="AI29" s="527"/>
      <c r="AJ29" s="527"/>
      <c r="AK29" s="527"/>
      <c r="AL29" s="527"/>
      <c r="AM29" s="527"/>
      <c r="AN29" s="527"/>
      <c r="AO29" s="527"/>
      <c r="AP29" s="842"/>
      <c r="AQ29" s="2926"/>
      <c r="AR29" s="527"/>
      <c r="AS29" s="526"/>
      <c r="AT29" s="526"/>
      <c r="AU29" s="526"/>
    </row>
    <row r="30" spans="1:56" ht="8.1" customHeight="1">
      <c r="A30" s="2496"/>
      <c r="B30" s="2505" t="s">
        <v>649</v>
      </c>
      <c r="C30" s="987">
        <f t="shared" si="1"/>
        <v>3</v>
      </c>
      <c r="D30" s="527"/>
      <c r="E30" s="527"/>
      <c r="F30" s="527"/>
      <c r="G30" s="535">
        <f t="shared" si="2"/>
        <v>3</v>
      </c>
      <c r="H30" s="527"/>
      <c r="I30" s="527"/>
      <c r="J30" s="527"/>
      <c r="K30" s="527"/>
      <c r="L30" s="527"/>
      <c r="M30" s="527"/>
      <c r="N30" s="527"/>
      <c r="O30" s="527"/>
      <c r="P30" s="535">
        <f>SUM(Q30:S30)</f>
        <v>3</v>
      </c>
      <c r="Q30" s="527"/>
      <c r="R30" s="527"/>
      <c r="S30" s="535">
        <v>3</v>
      </c>
      <c r="T30" s="527"/>
      <c r="U30" s="527"/>
      <c r="V30" s="527"/>
      <c r="W30" s="527"/>
      <c r="X30" s="527"/>
      <c r="Y30" s="527"/>
      <c r="Z30" s="527"/>
      <c r="AA30" s="527"/>
      <c r="AB30" s="527"/>
      <c r="AC30" s="527"/>
      <c r="AD30" s="527"/>
      <c r="AE30" s="527"/>
      <c r="AF30" s="527"/>
      <c r="AG30" s="527"/>
      <c r="AH30" s="527"/>
      <c r="AI30" s="527"/>
      <c r="AJ30" s="527"/>
      <c r="AK30" s="527"/>
      <c r="AL30" s="527"/>
      <c r="AM30" s="527"/>
      <c r="AN30" s="527"/>
      <c r="AO30" s="527"/>
      <c r="AP30" s="842"/>
      <c r="AQ30" s="2926"/>
      <c r="AR30" s="527"/>
      <c r="AS30" s="526"/>
      <c r="AT30" s="526"/>
      <c r="AU30" s="526"/>
    </row>
    <row r="31" spans="1:56" ht="8.1" customHeight="1">
      <c r="A31" s="2496"/>
      <c r="B31" s="2505" t="s">
        <v>650</v>
      </c>
      <c r="C31" s="987">
        <f t="shared" si="1"/>
        <v>3</v>
      </c>
      <c r="D31" s="527"/>
      <c r="E31" s="527"/>
      <c r="F31" s="527"/>
      <c r="G31" s="535">
        <f t="shared" si="2"/>
        <v>3</v>
      </c>
      <c r="H31" s="527"/>
      <c r="I31" s="527"/>
      <c r="J31" s="527"/>
      <c r="K31" s="527"/>
      <c r="L31" s="527"/>
      <c r="M31" s="527"/>
      <c r="N31" s="527"/>
      <c r="O31" s="527"/>
      <c r="P31" s="535">
        <f>SUM(Q31:S31)</f>
        <v>3</v>
      </c>
      <c r="Q31" s="527"/>
      <c r="R31" s="527"/>
      <c r="S31" s="535">
        <v>3</v>
      </c>
      <c r="T31" s="527"/>
      <c r="U31" s="527"/>
      <c r="V31" s="527"/>
      <c r="W31" s="527"/>
      <c r="X31" s="527"/>
      <c r="Y31" s="527"/>
      <c r="Z31" s="527"/>
      <c r="AA31" s="527"/>
      <c r="AB31" s="527"/>
      <c r="AC31" s="527"/>
      <c r="AD31" s="527"/>
      <c r="AE31" s="527"/>
      <c r="AF31" s="527"/>
      <c r="AG31" s="527"/>
      <c r="AH31" s="527"/>
      <c r="AI31" s="527"/>
      <c r="AJ31" s="527"/>
      <c r="AK31" s="527"/>
      <c r="AL31" s="527"/>
      <c r="AM31" s="527"/>
      <c r="AN31" s="527"/>
      <c r="AO31" s="527"/>
      <c r="AP31" s="842"/>
      <c r="AQ31" s="2926"/>
      <c r="AR31" s="527"/>
      <c r="AS31" s="526"/>
      <c r="AT31" s="526"/>
      <c r="AU31" s="526"/>
    </row>
    <row r="32" spans="1:56" ht="8.1" customHeight="1">
      <c r="A32" s="2496"/>
      <c r="B32" s="2505" t="s">
        <v>651</v>
      </c>
      <c r="C32" s="987">
        <f t="shared" si="1"/>
        <v>3</v>
      </c>
      <c r="D32" s="527"/>
      <c r="E32" s="527"/>
      <c r="F32" s="527"/>
      <c r="G32" s="535">
        <f t="shared" si="2"/>
        <v>3</v>
      </c>
      <c r="H32" s="527"/>
      <c r="I32" s="527"/>
      <c r="J32" s="527"/>
      <c r="K32" s="527"/>
      <c r="L32" s="527"/>
      <c r="M32" s="527"/>
      <c r="N32" s="527"/>
      <c r="O32" s="527"/>
      <c r="P32" s="535">
        <f>SUM(Q32:S32)</f>
        <v>3</v>
      </c>
      <c r="Q32" s="527"/>
      <c r="R32" s="527"/>
      <c r="S32" s="535">
        <v>3</v>
      </c>
      <c r="T32" s="527"/>
      <c r="U32" s="527"/>
      <c r="V32" s="527"/>
      <c r="W32" s="527"/>
      <c r="X32" s="527"/>
      <c r="Y32" s="527"/>
      <c r="Z32" s="527"/>
      <c r="AA32" s="527"/>
      <c r="AB32" s="527"/>
      <c r="AC32" s="527"/>
      <c r="AD32" s="527"/>
      <c r="AE32" s="527"/>
      <c r="AF32" s="527"/>
      <c r="AG32" s="527"/>
      <c r="AH32" s="527"/>
      <c r="AI32" s="527"/>
      <c r="AJ32" s="527"/>
      <c r="AK32" s="527"/>
      <c r="AL32" s="527"/>
      <c r="AM32" s="527"/>
      <c r="AN32" s="527"/>
      <c r="AO32" s="527"/>
      <c r="AP32" s="842"/>
      <c r="AQ32" s="2926"/>
      <c r="AR32" s="527"/>
      <c r="AS32" s="526"/>
      <c r="AT32" s="526"/>
      <c r="AU32" s="526"/>
    </row>
    <row r="33" spans="1:47" ht="8.1" customHeight="1">
      <c r="A33" s="2496"/>
      <c r="B33" s="2505" t="s">
        <v>652</v>
      </c>
      <c r="C33" s="987">
        <f t="shared" si="1"/>
        <v>1</v>
      </c>
      <c r="D33" s="527"/>
      <c r="E33" s="527"/>
      <c r="F33" s="527"/>
      <c r="G33" s="535">
        <f t="shared" si="2"/>
        <v>1</v>
      </c>
      <c r="H33" s="527"/>
      <c r="I33" s="527"/>
      <c r="J33" s="527"/>
      <c r="K33" s="527"/>
      <c r="L33" s="527"/>
      <c r="M33" s="527"/>
      <c r="N33" s="527"/>
      <c r="O33" s="527"/>
      <c r="P33" s="535">
        <f>SUM(Q33:S33)</f>
        <v>1</v>
      </c>
      <c r="Q33" s="527"/>
      <c r="R33" s="527"/>
      <c r="S33" s="535">
        <v>1</v>
      </c>
      <c r="T33" s="527"/>
      <c r="U33" s="527"/>
      <c r="V33" s="527"/>
      <c r="W33" s="527"/>
      <c r="X33" s="527"/>
      <c r="Y33" s="527"/>
      <c r="Z33" s="527"/>
      <c r="AA33" s="527"/>
      <c r="AB33" s="527"/>
      <c r="AC33" s="527"/>
      <c r="AD33" s="527"/>
      <c r="AE33" s="527"/>
      <c r="AF33" s="527"/>
      <c r="AG33" s="527"/>
      <c r="AH33" s="527"/>
      <c r="AI33" s="527"/>
      <c r="AJ33" s="527"/>
      <c r="AK33" s="527"/>
      <c r="AL33" s="527"/>
      <c r="AM33" s="527"/>
      <c r="AN33" s="527"/>
      <c r="AO33" s="527"/>
      <c r="AP33" s="842"/>
      <c r="AQ33" s="2926"/>
      <c r="AR33" s="527"/>
      <c r="AS33" s="526"/>
      <c r="AT33" s="526"/>
      <c r="AU33" s="526"/>
    </row>
    <row r="34" spans="1:47" ht="0.95" customHeight="1">
      <c r="A34" s="522"/>
      <c r="B34" s="526"/>
      <c r="C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2928"/>
      <c r="AR34" s="1079"/>
      <c r="AS34" s="4"/>
    </row>
    <row r="35" spans="1:47" ht="7.5" customHeight="1">
      <c r="A35" s="2496"/>
      <c r="B35" s="2497" t="s">
        <v>435</v>
      </c>
      <c r="C35" s="12">
        <f>SUM(C36+C37+C40+C46+C50+C51+C55+C56+C62+C63+C64+C65+C66)</f>
        <v>707</v>
      </c>
      <c r="D35" s="2498" t="s">
        <v>126</v>
      </c>
      <c r="E35" s="2499">
        <f>SUM(E36+E37+E40+E46+E50+E51+E55+E56+E62+E63+E64+E65+E66)</f>
        <v>397</v>
      </c>
      <c r="F35" s="2499">
        <f>SUM(F36+F37+F40+F46+F50+F51+F55+F56+F62+F63+F64+F65+F66)</f>
        <v>66</v>
      </c>
      <c r="G35" s="2499">
        <f>SUM(G36+G37+G40+G46+G50+G51+G55+G56+G62+G63+G64+G65+G66)</f>
        <v>186</v>
      </c>
      <c r="H35" s="2499">
        <f>SUM(H36+H37+H40+H46+H50+H51+H55+H56+H62+H63+H64+H65+H66)</f>
        <v>10</v>
      </c>
      <c r="I35" s="2499">
        <f>SUM(I36+I37+I40+I46+I50+I51+I55+I56+I62+I63+I64+I65+I66)</f>
        <v>10</v>
      </c>
      <c r="J35" s="16"/>
      <c r="K35" s="16"/>
      <c r="L35" s="2499">
        <f t="shared" ref="L35:AC35" si="3">SUM(L36+L37+L40+L46+L50+L51+L55+L56+L62+L63+L64+L65+L66)</f>
        <v>64</v>
      </c>
      <c r="M35" s="2499">
        <f t="shared" si="3"/>
        <v>50</v>
      </c>
      <c r="N35" s="2499">
        <f t="shared" si="3"/>
        <v>5</v>
      </c>
      <c r="O35" s="2499">
        <f t="shared" si="3"/>
        <v>9</v>
      </c>
      <c r="P35" s="2499">
        <f t="shared" si="3"/>
        <v>148</v>
      </c>
      <c r="Q35" s="2499">
        <f t="shared" si="3"/>
        <v>60</v>
      </c>
      <c r="R35" s="2499">
        <f t="shared" si="3"/>
        <v>20</v>
      </c>
      <c r="S35" s="2499">
        <f t="shared" si="3"/>
        <v>68</v>
      </c>
      <c r="T35" s="2499">
        <f t="shared" si="3"/>
        <v>351</v>
      </c>
      <c r="U35" s="2499">
        <f t="shared" si="3"/>
        <v>232</v>
      </c>
      <c r="V35" s="2499">
        <f t="shared" si="3"/>
        <v>33</v>
      </c>
      <c r="W35" s="2499">
        <f t="shared" si="3"/>
        <v>86</v>
      </c>
      <c r="X35" s="2499">
        <f t="shared" si="3"/>
        <v>45</v>
      </c>
      <c r="Y35" s="2499">
        <f t="shared" si="3"/>
        <v>29</v>
      </c>
      <c r="Z35" s="2499">
        <f t="shared" si="3"/>
        <v>5</v>
      </c>
      <c r="AA35" s="2499">
        <f t="shared" si="3"/>
        <v>11</v>
      </c>
      <c r="AB35" s="2499">
        <f t="shared" si="3"/>
        <v>7</v>
      </c>
      <c r="AC35" s="2499">
        <f t="shared" si="3"/>
        <v>4</v>
      </c>
      <c r="AD35" s="16"/>
      <c r="AE35" s="2499">
        <f>SUM(AE36:AE66)</f>
        <v>3</v>
      </c>
      <c r="AF35" s="16"/>
      <c r="AG35" s="16"/>
      <c r="AH35" s="16"/>
      <c r="AI35" s="16"/>
      <c r="AJ35" s="2499">
        <f>SUM(AJ36:AJ66)</f>
        <v>7</v>
      </c>
      <c r="AK35" s="2499">
        <f>SUM(AK36:AK66)</f>
        <v>2</v>
      </c>
      <c r="AL35" s="16"/>
      <c r="AM35" s="2499">
        <f>SUM(AM36:AM66)</f>
        <v>5</v>
      </c>
      <c r="AN35" s="2499">
        <f>SUM(AN36+AN37+AN40+AN46+AN50+AN51+AN55+AN56+AN62+AN63+AN64+AN65+AN66)</f>
        <v>18</v>
      </c>
      <c r="AO35" s="2499">
        <f>SUM(AO36+AO37+AO40+AO46+AO50+AO51+AO55+AO56+AO62+AO63+AO64+AO65+AO66)</f>
        <v>11</v>
      </c>
      <c r="AP35" s="12">
        <f>SUM(AP36+AP37+AP40+AP46+AP50+AP51+AP55+AP56+AP62+AP63+AP64+AP65+AP66)</f>
        <v>3</v>
      </c>
      <c r="AQ35" s="2923">
        <f>SUM(AQ36+AQ37+AQ40+AQ46+AQ50+AQ51+AQ55+AQ56+AQ62+AQ63+AQ64+AQ65+AQ66)</f>
        <v>4</v>
      </c>
      <c r="AR35" s="28"/>
    </row>
    <row r="36" spans="1:47" ht="8.1" customHeight="1">
      <c r="A36" s="2496"/>
      <c r="B36" s="2505" t="s">
        <v>1070</v>
      </c>
      <c r="C36" s="987">
        <f>SUM(H36+L36+P36+T36+X36+AB36+AF36+AJ36+AN36)</f>
        <v>52</v>
      </c>
      <c r="D36" s="527"/>
      <c r="E36" s="535">
        <f>SUM(I36+M36+Q36+U36+Y36+AC36+AG36+AK36+AO36)</f>
        <v>50</v>
      </c>
      <c r="F36" s="535">
        <f>SUM(J36+N36+R36+V36+Z36+AD36+AH36+AL36+AP36)</f>
        <v>2</v>
      </c>
      <c r="G36" s="527"/>
      <c r="H36" s="535">
        <f>SUM(I36:K36)</f>
        <v>6</v>
      </c>
      <c r="I36" s="535">
        <v>6</v>
      </c>
      <c r="J36" s="527"/>
      <c r="K36" s="527"/>
      <c r="L36" s="535">
        <f>SUM(M36:O36)</f>
        <v>17</v>
      </c>
      <c r="M36" s="535">
        <v>17</v>
      </c>
      <c r="N36" s="527"/>
      <c r="O36" s="527"/>
      <c r="P36" s="527"/>
      <c r="Q36" s="527"/>
      <c r="R36" s="527"/>
      <c r="S36" s="527"/>
      <c r="T36" s="535">
        <f>SUM(U36:W36)</f>
        <v>23</v>
      </c>
      <c r="U36" s="535">
        <v>21</v>
      </c>
      <c r="V36" s="535">
        <v>2</v>
      </c>
      <c r="W36" s="527"/>
      <c r="X36" s="535">
        <f>SUM(Y36:AA36)</f>
        <v>6</v>
      </c>
      <c r="Y36" s="535">
        <v>6</v>
      </c>
      <c r="Z36" s="527"/>
      <c r="AA36" s="527"/>
      <c r="AB36" s="527"/>
      <c r="AC36" s="527"/>
      <c r="AD36" s="527"/>
      <c r="AE36" s="527"/>
      <c r="AF36" s="527"/>
      <c r="AG36" s="527"/>
      <c r="AH36" s="527"/>
      <c r="AI36" s="527"/>
      <c r="AJ36" s="527"/>
      <c r="AK36" s="527"/>
      <c r="AL36" s="527"/>
      <c r="AM36" s="527"/>
      <c r="AN36" s="527"/>
      <c r="AO36" s="527"/>
      <c r="AP36" s="842"/>
      <c r="AQ36" s="2926"/>
      <c r="AR36" s="527"/>
    </row>
    <row r="37" spans="1:47" ht="8.1" customHeight="1">
      <c r="A37" s="2496"/>
      <c r="B37" s="2507" t="s">
        <v>438</v>
      </c>
      <c r="C37" s="2508">
        <f>SUM(C38:C39)</f>
        <v>20</v>
      </c>
      <c r="D37" s="2509"/>
      <c r="E37" s="2510">
        <f>SUM(E38:E39)</f>
        <v>8</v>
      </c>
      <c r="F37" s="2509"/>
      <c r="G37" s="2510">
        <f>SUM(G38:G39)</f>
        <v>12</v>
      </c>
      <c r="H37" s="2509"/>
      <c r="I37" s="2509"/>
      <c r="J37" s="2509"/>
      <c r="K37" s="2509"/>
      <c r="L37" s="2510">
        <f>SUM(L38:L39)</f>
        <v>3</v>
      </c>
      <c r="M37" s="2509"/>
      <c r="N37" s="2509"/>
      <c r="O37" s="2510">
        <f>SUM(O38:O39)</f>
        <v>3</v>
      </c>
      <c r="P37" s="2509"/>
      <c r="Q37" s="2509"/>
      <c r="R37" s="2509"/>
      <c r="S37" s="2509"/>
      <c r="T37" s="2510">
        <f>SUM(T38:T39)</f>
        <v>16</v>
      </c>
      <c r="U37" s="2510">
        <f>SUM(U38:U39)</f>
        <v>7</v>
      </c>
      <c r="V37" s="2509"/>
      <c r="W37" s="2510">
        <f>SUM(W38:W39)</f>
        <v>9</v>
      </c>
      <c r="X37" s="2509"/>
      <c r="Y37" s="2509"/>
      <c r="Z37" s="2509"/>
      <c r="AA37" s="2509"/>
      <c r="AB37" s="2509"/>
      <c r="AC37" s="2509"/>
      <c r="AD37" s="2509"/>
      <c r="AE37" s="2509"/>
      <c r="AF37" s="2509"/>
      <c r="AG37" s="2509"/>
      <c r="AH37" s="2509"/>
      <c r="AI37" s="2509"/>
      <c r="AJ37" s="2510">
        <f>SUM(AJ38:AJ39)</f>
        <v>1</v>
      </c>
      <c r="AK37" s="2510">
        <f>SUM(AK38:AK39)</f>
        <v>1</v>
      </c>
      <c r="AL37" s="2509"/>
      <c r="AM37" s="2509"/>
      <c r="AN37" s="2509"/>
      <c r="AO37" s="2509"/>
      <c r="AP37" s="2511"/>
      <c r="AQ37" s="2929"/>
      <c r="AR37" s="2509"/>
    </row>
    <row r="38" spans="1:47" ht="8.1" customHeight="1">
      <c r="A38" s="2496"/>
      <c r="B38" s="2512" t="s">
        <v>504</v>
      </c>
      <c r="C38" s="2513">
        <f>SUM(E38:G38)</f>
        <v>14</v>
      </c>
      <c r="D38" s="2514"/>
      <c r="E38" s="2515">
        <f>SUM(I38+M38+Q38+U38+Y38+AC38+AG38+AK38+AO38)</f>
        <v>5</v>
      </c>
      <c r="F38" s="2514"/>
      <c r="G38" s="2515">
        <f>SUM(K38+O38+S38+W38+AA38+AE38+AI38+AM38+AQ38)</f>
        <v>9</v>
      </c>
      <c r="H38" s="2514"/>
      <c r="I38" s="2514"/>
      <c r="J38" s="2514"/>
      <c r="K38" s="2514"/>
      <c r="L38" s="2515">
        <f>SUM(M38:O38)</f>
        <v>2</v>
      </c>
      <c r="M38" s="2514"/>
      <c r="N38" s="2514"/>
      <c r="O38" s="2515">
        <v>2</v>
      </c>
      <c r="P38" s="2514"/>
      <c r="Q38" s="2514"/>
      <c r="R38" s="2514"/>
      <c r="S38" s="2514"/>
      <c r="T38" s="2515">
        <f>SUM(U38:W38)</f>
        <v>11</v>
      </c>
      <c r="U38" s="2515">
        <v>4</v>
      </c>
      <c r="V38" s="2514"/>
      <c r="W38" s="2515">
        <v>7</v>
      </c>
      <c r="X38" s="2514"/>
      <c r="Y38" s="2514"/>
      <c r="Z38" s="2514"/>
      <c r="AA38" s="2514"/>
      <c r="AB38" s="2514"/>
      <c r="AC38" s="2514"/>
      <c r="AD38" s="2514"/>
      <c r="AE38" s="2514"/>
      <c r="AF38" s="2514"/>
      <c r="AG38" s="2514"/>
      <c r="AH38" s="2514"/>
      <c r="AI38" s="2514"/>
      <c r="AJ38" s="2515">
        <f>SUM(AK38:AM38)</f>
        <v>1</v>
      </c>
      <c r="AK38" s="2515">
        <v>1</v>
      </c>
      <c r="AL38" s="2514"/>
      <c r="AM38" s="2514"/>
      <c r="AN38" s="2514"/>
      <c r="AO38" s="2514"/>
      <c r="AP38" s="2516"/>
      <c r="AQ38" s="2930"/>
      <c r="AR38" s="527"/>
    </row>
    <row r="39" spans="1:47" ht="8.1" customHeight="1">
      <c r="A39" s="2496"/>
      <c r="B39" s="2512" t="s">
        <v>505</v>
      </c>
      <c r="C39" s="2513">
        <f>SUM(E39:G39)</f>
        <v>6</v>
      </c>
      <c r="D39" s="2514"/>
      <c r="E39" s="2515">
        <f>SUM(I39+M39+Q39+U39+Y39+AC39+AG39+AK39+AO39)</f>
        <v>3</v>
      </c>
      <c r="F39" s="2514"/>
      <c r="G39" s="2515">
        <f>SUM(K39+O39+S39+W39+AA39+AE39+AI39+AM39+AQ39)</f>
        <v>3</v>
      </c>
      <c r="H39" s="2514"/>
      <c r="I39" s="2514"/>
      <c r="J39" s="2514"/>
      <c r="K39" s="2514"/>
      <c r="L39" s="2515">
        <f>SUM(M39:O39)</f>
        <v>1</v>
      </c>
      <c r="M39" s="2514"/>
      <c r="N39" s="2514"/>
      <c r="O39" s="2515">
        <v>1</v>
      </c>
      <c r="P39" s="2514"/>
      <c r="Q39" s="2514"/>
      <c r="R39" s="2514"/>
      <c r="S39" s="2514"/>
      <c r="T39" s="2515">
        <f>SUM(U39:W39)</f>
        <v>5</v>
      </c>
      <c r="U39" s="2515">
        <v>3</v>
      </c>
      <c r="V39" s="2514"/>
      <c r="W39" s="2515">
        <v>2</v>
      </c>
      <c r="X39" s="2514"/>
      <c r="Y39" s="2514"/>
      <c r="Z39" s="2514"/>
      <c r="AA39" s="2514"/>
      <c r="AB39" s="2514"/>
      <c r="AC39" s="2514"/>
      <c r="AD39" s="2514"/>
      <c r="AE39" s="2514"/>
      <c r="AF39" s="2514"/>
      <c r="AG39" s="2514"/>
      <c r="AH39" s="2514"/>
      <c r="AI39" s="2514"/>
      <c r="AJ39" s="2514"/>
      <c r="AK39" s="2514"/>
      <c r="AL39" s="2514"/>
      <c r="AM39" s="2514"/>
      <c r="AN39" s="2514"/>
      <c r="AO39" s="2514"/>
      <c r="AP39" s="2516"/>
      <c r="AQ39" s="2930"/>
      <c r="AR39" s="527"/>
    </row>
    <row r="40" spans="1:47" ht="8.1" customHeight="1">
      <c r="A40" s="2496"/>
      <c r="B40" s="2507" t="s">
        <v>579</v>
      </c>
      <c r="C40" s="2508">
        <f>SUM(E40:G40)</f>
        <v>89</v>
      </c>
      <c r="D40" s="2509"/>
      <c r="E40" s="2510">
        <f>SUM(I40+M40+Q40+U40+Y40+AC40+AG40+AK40+AO40)</f>
        <v>43</v>
      </c>
      <c r="F40" s="2510">
        <f>SUM(J40+N40+R40+V40+Z40+AD40+AH40+AL40+AP40)</f>
        <v>28</v>
      </c>
      <c r="G40" s="2510">
        <f>SUM(K40+O40+S40+W40+AA40+AE40+AI40+AM40+AQ40)</f>
        <v>18</v>
      </c>
      <c r="H40" s="2509"/>
      <c r="I40" s="2509"/>
      <c r="J40" s="2509"/>
      <c r="K40" s="2509"/>
      <c r="L40" s="2510">
        <f>SUM(M40:O40)</f>
        <v>11</v>
      </c>
      <c r="M40" s="2510">
        <v>5</v>
      </c>
      <c r="N40" s="2510">
        <v>4</v>
      </c>
      <c r="O40" s="2510">
        <v>2</v>
      </c>
      <c r="P40" s="2510">
        <f>SUM(Q40:S40)</f>
        <v>5</v>
      </c>
      <c r="Q40" s="2510">
        <v>1</v>
      </c>
      <c r="R40" s="2509"/>
      <c r="S40" s="2510">
        <v>4</v>
      </c>
      <c r="T40" s="2510">
        <f>SUM(U40:W40)</f>
        <v>57</v>
      </c>
      <c r="U40" s="2510">
        <v>28</v>
      </c>
      <c r="V40" s="2510">
        <v>19</v>
      </c>
      <c r="W40" s="2510">
        <v>10</v>
      </c>
      <c r="X40" s="2510">
        <f>SUM(Y40:AA40)</f>
        <v>14</v>
      </c>
      <c r="Y40" s="2510">
        <v>9</v>
      </c>
      <c r="Z40" s="2510">
        <v>3</v>
      </c>
      <c r="AA40" s="2510">
        <v>2</v>
      </c>
      <c r="AB40" s="2509"/>
      <c r="AC40" s="2509"/>
      <c r="AD40" s="2509"/>
      <c r="AE40" s="2509"/>
      <c r="AF40" s="2509"/>
      <c r="AG40" s="2509"/>
      <c r="AH40" s="2509"/>
      <c r="AI40" s="2509"/>
      <c r="AJ40" s="2509"/>
      <c r="AK40" s="2509"/>
      <c r="AL40" s="2509"/>
      <c r="AM40" s="2509"/>
      <c r="AN40" s="2510">
        <f>SUM(AO40:AQ40)</f>
        <v>2</v>
      </c>
      <c r="AO40" s="2509"/>
      <c r="AP40" s="2508">
        <v>2</v>
      </c>
      <c r="AQ40" s="2929"/>
      <c r="AR40" s="527"/>
    </row>
    <row r="41" spans="1:47" ht="8.1" customHeight="1">
      <c r="A41" s="2496"/>
      <c r="B41" s="2512" t="s">
        <v>506</v>
      </c>
      <c r="C41" s="2516"/>
      <c r="D41" s="2514"/>
      <c r="E41" s="2514"/>
      <c r="F41" s="2514"/>
      <c r="G41" s="2514"/>
      <c r="H41" s="2514"/>
      <c r="I41" s="2514"/>
      <c r="J41" s="2514"/>
      <c r="K41" s="2514"/>
      <c r="L41" s="2514"/>
      <c r="M41" s="2514"/>
      <c r="N41" s="2514"/>
      <c r="O41" s="2514"/>
      <c r="P41" s="2514"/>
      <c r="Q41" s="2514"/>
      <c r="R41" s="2514"/>
      <c r="S41" s="2514"/>
      <c r="T41" s="2514"/>
      <c r="U41" s="2514"/>
      <c r="V41" s="2514"/>
      <c r="W41" s="2514"/>
      <c r="X41" s="2514"/>
      <c r="Y41" s="2514"/>
      <c r="Z41" s="2514"/>
      <c r="AA41" s="2514"/>
      <c r="AB41" s="2514"/>
      <c r="AC41" s="2514"/>
      <c r="AD41" s="2514"/>
      <c r="AE41" s="2514"/>
      <c r="AF41" s="2514"/>
      <c r="AG41" s="2514"/>
      <c r="AH41" s="2514"/>
      <c r="AI41" s="2514"/>
      <c r="AJ41" s="2514"/>
      <c r="AK41" s="2514"/>
      <c r="AL41" s="2514"/>
      <c r="AM41" s="2514"/>
      <c r="AN41" s="2514"/>
      <c r="AO41" s="2514"/>
      <c r="AP41" s="2516"/>
      <c r="AQ41" s="2930"/>
      <c r="AR41" s="527"/>
    </row>
    <row r="42" spans="1:47" ht="8.1" customHeight="1">
      <c r="A42" s="2496"/>
      <c r="B42" s="2512" t="s">
        <v>507</v>
      </c>
      <c r="C42" s="2516"/>
      <c r="D42" s="2514"/>
      <c r="E42" s="2514"/>
      <c r="F42" s="2514"/>
      <c r="G42" s="2514"/>
      <c r="H42" s="2514"/>
      <c r="I42" s="2514"/>
      <c r="J42" s="2514"/>
      <c r="K42" s="2514"/>
      <c r="L42" s="2514"/>
      <c r="M42" s="2514"/>
      <c r="N42" s="2514"/>
      <c r="O42" s="2514"/>
      <c r="P42" s="2514"/>
      <c r="Q42" s="2514"/>
      <c r="R42" s="2514"/>
      <c r="S42" s="2514"/>
      <c r="T42" s="2514"/>
      <c r="U42" s="2514"/>
      <c r="V42" s="2514"/>
      <c r="W42" s="2514"/>
      <c r="X42" s="2514"/>
      <c r="Y42" s="2514"/>
      <c r="Z42" s="2514"/>
      <c r="AA42" s="2514"/>
      <c r="AB42" s="2514"/>
      <c r="AC42" s="2514"/>
      <c r="AD42" s="2514"/>
      <c r="AE42" s="2514"/>
      <c r="AF42" s="2514"/>
      <c r="AG42" s="2514"/>
      <c r="AH42" s="2514"/>
      <c r="AI42" s="2514"/>
      <c r="AJ42" s="2514"/>
      <c r="AK42" s="2514"/>
      <c r="AL42" s="2514"/>
      <c r="AM42" s="2514"/>
      <c r="AN42" s="2514"/>
      <c r="AO42" s="2514"/>
      <c r="AP42" s="2516"/>
      <c r="AQ42" s="2930"/>
      <c r="AR42" s="527"/>
    </row>
    <row r="43" spans="1:47" ht="8.1" customHeight="1">
      <c r="A43" s="2496"/>
      <c r="B43" s="2512" t="s">
        <v>510</v>
      </c>
      <c r="C43" s="2516"/>
      <c r="D43" s="2514"/>
      <c r="E43" s="2514"/>
      <c r="F43" s="2514"/>
      <c r="G43" s="2514"/>
      <c r="H43" s="2514"/>
      <c r="I43" s="2514"/>
      <c r="J43" s="2514"/>
      <c r="K43" s="2514"/>
      <c r="L43" s="2514"/>
      <c r="M43" s="2514"/>
      <c r="N43" s="2514"/>
      <c r="O43" s="2514"/>
      <c r="P43" s="2514"/>
      <c r="Q43" s="2514"/>
      <c r="R43" s="2514"/>
      <c r="S43" s="2514"/>
      <c r="T43" s="2514"/>
      <c r="U43" s="2514"/>
      <c r="V43" s="2514"/>
      <c r="W43" s="2514"/>
      <c r="X43" s="2514"/>
      <c r="Y43" s="2514"/>
      <c r="Z43" s="2514"/>
      <c r="AA43" s="2514"/>
      <c r="AB43" s="2514"/>
      <c r="AC43" s="2514"/>
      <c r="AD43" s="2514"/>
      <c r="AE43" s="2514"/>
      <c r="AF43" s="2514"/>
      <c r="AG43" s="2514"/>
      <c r="AH43" s="2514"/>
      <c r="AI43" s="2514"/>
      <c r="AJ43" s="2514"/>
      <c r="AK43" s="2514"/>
      <c r="AL43" s="2514"/>
      <c r="AM43" s="2514"/>
      <c r="AN43" s="2514"/>
      <c r="AO43" s="2514"/>
      <c r="AP43" s="2516"/>
      <c r="AQ43" s="2930"/>
      <c r="AR43" s="527"/>
    </row>
    <row r="44" spans="1:47" ht="8.1" customHeight="1">
      <c r="A44" s="2496"/>
      <c r="B44" s="2512" t="s">
        <v>509</v>
      </c>
      <c r="C44" s="2516"/>
      <c r="D44" s="2514"/>
      <c r="E44" s="2514"/>
      <c r="F44" s="2514"/>
      <c r="G44" s="2514"/>
      <c r="H44" s="2514"/>
      <c r="I44" s="2514"/>
      <c r="J44" s="2514"/>
      <c r="K44" s="2514"/>
      <c r="L44" s="2514"/>
      <c r="M44" s="2514"/>
      <c r="N44" s="2514"/>
      <c r="O44" s="2514"/>
      <c r="P44" s="2514"/>
      <c r="Q44" s="2514"/>
      <c r="R44" s="2514"/>
      <c r="S44" s="2514"/>
      <c r="T44" s="2514"/>
      <c r="U44" s="2514"/>
      <c r="V44" s="2514"/>
      <c r="W44" s="2514"/>
      <c r="X44" s="2514"/>
      <c r="Y44" s="2514"/>
      <c r="Z44" s="2514"/>
      <c r="AA44" s="2514"/>
      <c r="AB44" s="2514"/>
      <c r="AC44" s="2514"/>
      <c r="AD44" s="2514"/>
      <c r="AE44" s="2514"/>
      <c r="AF44" s="2514"/>
      <c r="AG44" s="2514"/>
      <c r="AH44" s="2514"/>
      <c r="AI44" s="2514"/>
      <c r="AJ44" s="2514"/>
      <c r="AK44" s="2514"/>
      <c r="AL44" s="2514"/>
      <c r="AM44" s="2514"/>
      <c r="AN44" s="2514"/>
      <c r="AO44" s="2514"/>
      <c r="AP44" s="2516"/>
      <c r="AQ44" s="2930"/>
      <c r="AR44" s="527"/>
    </row>
    <row r="45" spans="1:47" ht="8.1" customHeight="1">
      <c r="A45" s="2496"/>
      <c r="B45" s="2512" t="s">
        <v>508</v>
      </c>
      <c r="C45" s="2516"/>
      <c r="D45" s="2514"/>
      <c r="E45" s="2514"/>
      <c r="F45" s="2514"/>
      <c r="G45" s="2514"/>
      <c r="H45" s="2514"/>
      <c r="I45" s="2514"/>
      <c r="J45" s="2514"/>
      <c r="K45" s="2514"/>
      <c r="L45" s="2514"/>
      <c r="M45" s="2514"/>
      <c r="N45" s="2514"/>
      <c r="O45" s="2514"/>
      <c r="P45" s="2514"/>
      <c r="Q45" s="2514"/>
      <c r="R45" s="2514"/>
      <c r="S45" s="2514"/>
      <c r="T45" s="2514"/>
      <c r="U45" s="2514"/>
      <c r="V45" s="2514"/>
      <c r="W45" s="2514"/>
      <c r="X45" s="2514"/>
      <c r="Y45" s="2514"/>
      <c r="Z45" s="2514"/>
      <c r="AA45" s="2514"/>
      <c r="AB45" s="2514"/>
      <c r="AC45" s="2514"/>
      <c r="AD45" s="2514"/>
      <c r="AE45" s="2514"/>
      <c r="AF45" s="2514"/>
      <c r="AG45" s="2514"/>
      <c r="AH45" s="2514"/>
      <c r="AI45" s="2514"/>
      <c r="AJ45" s="2514"/>
      <c r="AK45" s="2514"/>
      <c r="AL45" s="2514"/>
      <c r="AM45" s="2514"/>
      <c r="AN45" s="2514"/>
      <c r="AO45" s="2514"/>
      <c r="AP45" s="2516"/>
      <c r="AQ45" s="2930"/>
      <c r="AR45" s="527"/>
    </row>
    <row r="46" spans="1:47" ht="8.1" customHeight="1">
      <c r="A46" s="2496"/>
      <c r="B46" s="2517" t="s">
        <v>580</v>
      </c>
      <c r="C46" s="2508">
        <f>SUM(E46:G46)</f>
        <v>71</v>
      </c>
      <c r="D46" s="2509"/>
      <c r="E46" s="2510">
        <f>SUM(I46+M46+Q46+U46+Y46+AC46+AG46+AK46+AO46)</f>
        <v>62</v>
      </c>
      <c r="F46" s="2510">
        <f>SUM(J46+N46+R46+V46+Z46+AD46+AP46)</f>
        <v>1</v>
      </c>
      <c r="G46" s="2510">
        <f>SUM(K46+O46+S46+W46+AA46+AE46+AQ46)</f>
        <v>8</v>
      </c>
      <c r="H46" s="2509"/>
      <c r="I46" s="2509"/>
      <c r="J46" s="2509"/>
      <c r="K46" s="2509"/>
      <c r="L46" s="2509"/>
      <c r="M46" s="2509"/>
      <c r="N46" s="2509"/>
      <c r="O46" s="2509"/>
      <c r="P46" s="2509"/>
      <c r="Q46" s="2509"/>
      <c r="R46" s="2509"/>
      <c r="S46" s="2509"/>
      <c r="T46" s="2510">
        <f>SUM(U46:W46)</f>
        <v>65</v>
      </c>
      <c r="U46" s="2510">
        <v>57</v>
      </c>
      <c r="V46" s="2510">
        <v>1</v>
      </c>
      <c r="W46" s="2510">
        <v>7</v>
      </c>
      <c r="X46" s="2510">
        <f>SUM(Y46:AA46)</f>
        <v>4</v>
      </c>
      <c r="Y46" s="2510">
        <v>3</v>
      </c>
      <c r="Z46" s="2509"/>
      <c r="AA46" s="2510">
        <v>1</v>
      </c>
      <c r="AB46" s="2510">
        <f>SUM(AC46:AE46)</f>
        <v>1</v>
      </c>
      <c r="AC46" s="2510">
        <v>1</v>
      </c>
      <c r="AD46" s="2509"/>
      <c r="AE46" s="2509"/>
      <c r="AF46" s="2509"/>
      <c r="AG46" s="2509"/>
      <c r="AH46" s="2509"/>
      <c r="AI46" s="2509"/>
      <c r="AJ46" s="2509"/>
      <c r="AK46" s="2509"/>
      <c r="AL46" s="2509"/>
      <c r="AM46" s="2509"/>
      <c r="AN46" s="2510">
        <f>SUM(AO46:AQ46)</f>
        <v>1</v>
      </c>
      <c r="AO46" s="2510">
        <v>1</v>
      </c>
      <c r="AP46" s="2511"/>
      <c r="AQ46" s="2929"/>
      <c r="AR46" s="527"/>
    </row>
    <row r="47" spans="1:47" ht="8.1" customHeight="1">
      <c r="A47" s="2496"/>
      <c r="B47" s="2512" t="s">
        <v>1324</v>
      </c>
      <c r="C47" s="2516"/>
      <c r="D47" s="2514"/>
      <c r="E47" s="2514"/>
      <c r="F47" s="2514"/>
      <c r="G47" s="2514"/>
      <c r="H47" s="2514"/>
      <c r="I47" s="2514"/>
      <c r="J47" s="2514"/>
      <c r="K47" s="2514"/>
      <c r="L47" s="2514"/>
      <c r="M47" s="2514"/>
      <c r="N47" s="2514"/>
      <c r="O47" s="2514"/>
      <c r="P47" s="2514"/>
      <c r="Q47" s="2514"/>
      <c r="R47" s="2514"/>
      <c r="S47" s="2514"/>
      <c r="T47" s="2514"/>
      <c r="U47" s="2514"/>
      <c r="V47" s="2514"/>
      <c r="W47" s="2514"/>
      <c r="X47" s="2514"/>
      <c r="Y47" s="2514"/>
      <c r="Z47" s="2514"/>
      <c r="AA47" s="2514"/>
      <c r="AB47" s="2514"/>
      <c r="AC47" s="2514"/>
      <c r="AD47" s="2514"/>
      <c r="AE47" s="2514"/>
      <c r="AF47" s="2514"/>
      <c r="AG47" s="2514"/>
      <c r="AH47" s="2514"/>
      <c r="AI47" s="2514"/>
      <c r="AJ47" s="2514"/>
      <c r="AK47" s="2514"/>
      <c r="AL47" s="2514"/>
      <c r="AM47" s="2514"/>
      <c r="AN47" s="2514"/>
      <c r="AO47" s="2514"/>
      <c r="AP47" s="2516"/>
      <c r="AQ47" s="2930"/>
      <c r="AR47" s="527"/>
    </row>
    <row r="48" spans="1:47" ht="8.1" customHeight="1">
      <c r="A48" s="2496"/>
      <c r="B48" s="2512" t="s">
        <v>1318</v>
      </c>
      <c r="C48" s="2516"/>
      <c r="D48" s="2514"/>
      <c r="E48" s="2514"/>
      <c r="F48" s="2514"/>
      <c r="G48" s="2514"/>
      <c r="H48" s="2514"/>
      <c r="I48" s="2514"/>
      <c r="J48" s="2514"/>
      <c r="K48" s="2514"/>
      <c r="L48" s="2514"/>
      <c r="M48" s="2514"/>
      <c r="N48" s="2514"/>
      <c r="O48" s="2514"/>
      <c r="P48" s="2514"/>
      <c r="Q48" s="2514"/>
      <c r="R48" s="2514"/>
      <c r="S48" s="2514"/>
      <c r="T48" s="2514"/>
      <c r="U48" s="2514"/>
      <c r="V48" s="2514"/>
      <c r="W48" s="2514"/>
      <c r="X48" s="2514"/>
      <c r="Y48" s="2514"/>
      <c r="Z48" s="2514"/>
      <c r="AA48" s="2514"/>
      <c r="AB48" s="2514"/>
      <c r="AC48" s="2514"/>
      <c r="AD48" s="2514"/>
      <c r="AE48" s="2514"/>
      <c r="AF48" s="2514"/>
      <c r="AG48" s="2514"/>
      <c r="AH48" s="2514"/>
      <c r="AI48" s="2514"/>
      <c r="AJ48" s="2514"/>
      <c r="AK48" s="2514"/>
      <c r="AL48" s="2514"/>
      <c r="AM48" s="2514"/>
      <c r="AN48" s="2514"/>
      <c r="AO48" s="2514"/>
      <c r="AP48" s="2516"/>
      <c r="AQ48" s="2930"/>
      <c r="AR48" s="527"/>
    </row>
    <row r="49" spans="1:44" ht="8.1" customHeight="1">
      <c r="A49" s="2496"/>
      <c r="B49" s="2512" t="s">
        <v>1317</v>
      </c>
      <c r="C49" s="2516"/>
      <c r="D49" s="2514"/>
      <c r="E49" s="2514"/>
      <c r="F49" s="2514"/>
      <c r="G49" s="2514"/>
      <c r="H49" s="2514"/>
      <c r="I49" s="2514"/>
      <c r="J49" s="2514"/>
      <c r="K49" s="2514"/>
      <c r="L49" s="2514"/>
      <c r="M49" s="2514"/>
      <c r="N49" s="2514"/>
      <c r="O49" s="2514"/>
      <c r="P49" s="2514"/>
      <c r="Q49" s="2514"/>
      <c r="R49" s="2514"/>
      <c r="S49" s="2514"/>
      <c r="T49" s="2514"/>
      <c r="U49" s="2514"/>
      <c r="V49" s="2514"/>
      <c r="W49" s="2514"/>
      <c r="X49" s="2514"/>
      <c r="Y49" s="2514"/>
      <c r="Z49" s="2514"/>
      <c r="AA49" s="2514"/>
      <c r="AB49" s="2514"/>
      <c r="AC49" s="2514"/>
      <c r="AD49" s="2514"/>
      <c r="AE49" s="2514"/>
      <c r="AF49" s="2514"/>
      <c r="AG49" s="2514"/>
      <c r="AH49" s="2514"/>
      <c r="AI49" s="2514"/>
      <c r="AJ49" s="2514"/>
      <c r="AK49" s="2514"/>
      <c r="AL49" s="2514"/>
      <c r="AM49" s="2514"/>
      <c r="AN49" s="2514"/>
      <c r="AO49" s="2514"/>
      <c r="AP49" s="2516"/>
      <c r="AQ49" s="2930"/>
      <c r="AR49" s="527"/>
    </row>
    <row r="50" spans="1:44" ht="8.1" customHeight="1">
      <c r="A50" s="2496"/>
      <c r="B50" s="2505" t="s">
        <v>582</v>
      </c>
      <c r="C50" s="987">
        <f>SUM(E50:G50)</f>
        <v>51</v>
      </c>
      <c r="D50" s="527"/>
      <c r="E50" s="535">
        <f>SUM(I50+M50+Q50+U50+Y50+AC50+AG50+AK50+AO50)</f>
        <v>24</v>
      </c>
      <c r="F50" s="535">
        <f>SUM(J50+N50+R50+V50+Z50+AD50+AP50)</f>
        <v>3</v>
      </c>
      <c r="G50" s="535">
        <f>SUM(K50+O50+S50+W50+AA50+AE50+AQ50)</f>
        <v>24</v>
      </c>
      <c r="H50" s="527"/>
      <c r="I50" s="527"/>
      <c r="J50" s="527"/>
      <c r="K50" s="527"/>
      <c r="L50" s="527"/>
      <c r="M50" s="527"/>
      <c r="N50" s="527"/>
      <c r="O50" s="527"/>
      <c r="P50" s="527"/>
      <c r="Q50" s="527"/>
      <c r="R50" s="527"/>
      <c r="S50" s="527"/>
      <c r="T50" s="535">
        <f>SUM(U50:W50)</f>
        <v>51</v>
      </c>
      <c r="U50" s="535">
        <v>24</v>
      </c>
      <c r="V50" s="535">
        <v>3</v>
      </c>
      <c r="W50" s="535">
        <v>24</v>
      </c>
      <c r="X50" s="527"/>
      <c r="Y50" s="527"/>
      <c r="Z50" s="527"/>
      <c r="AA50" s="527"/>
      <c r="AB50" s="527"/>
      <c r="AC50" s="527"/>
      <c r="AD50" s="527"/>
      <c r="AE50" s="527"/>
      <c r="AF50" s="527"/>
      <c r="AG50" s="527"/>
      <c r="AH50" s="527"/>
      <c r="AI50" s="527"/>
      <c r="AJ50" s="527"/>
      <c r="AK50" s="527"/>
      <c r="AL50" s="527"/>
      <c r="AM50" s="527"/>
      <c r="AN50" s="527"/>
      <c r="AO50" s="527"/>
      <c r="AP50" s="842"/>
      <c r="AQ50" s="2926"/>
      <c r="AR50" s="527"/>
    </row>
    <row r="51" spans="1:44" ht="8.1" customHeight="1">
      <c r="A51" s="2496"/>
      <c r="B51" s="2507" t="s">
        <v>1111</v>
      </c>
      <c r="C51" s="2508">
        <v>58</v>
      </c>
      <c r="D51" s="2509"/>
      <c r="E51" s="2509"/>
      <c r="F51" s="2509"/>
      <c r="G51" s="2509"/>
      <c r="H51" s="2509"/>
      <c r="I51" s="2509"/>
      <c r="J51" s="2509"/>
      <c r="K51" s="2509"/>
      <c r="L51" s="2509"/>
      <c r="M51" s="2509"/>
      <c r="N51" s="2509"/>
      <c r="O51" s="2509"/>
      <c r="P51" s="2509"/>
      <c r="Q51" s="2509"/>
      <c r="R51" s="2509"/>
      <c r="S51" s="2509"/>
      <c r="T51" s="2509"/>
      <c r="U51" s="2509"/>
      <c r="V51" s="2509"/>
      <c r="W51" s="2509"/>
      <c r="X51" s="2509"/>
      <c r="Y51" s="2509"/>
      <c r="Z51" s="2509"/>
      <c r="AA51" s="2509"/>
      <c r="AB51" s="2509"/>
      <c r="AC51" s="2509"/>
      <c r="AD51" s="2509"/>
      <c r="AE51" s="2509"/>
      <c r="AF51" s="2509"/>
      <c r="AG51" s="2509"/>
      <c r="AH51" s="2509"/>
      <c r="AI51" s="2509"/>
      <c r="AJ51" s="2509"/>
      <c r="AK51" s="2509"/>
      <c r="AL51" s="2509"/>
      <c r="AM51" s="2509"/>
      <c r="AN51" s="2509"/>
      <c r="AO51" s="2509"/>
      <c r="AP51" s="2511"/>
      <c r="AQ51" s="2929"/>
      <c r="AR51" s="527"/>
    </row>
    <row r="52" spans="1:44" ht="8.1" customHeight="1">
      <c r="A52" s="2496"/>
      <c r="B52" s="2512" t="s">
        <v>1324</v>
      </c>
      <c r="C52" s="2516"/>
      <c r="D52" s="2514"/>
      <c r="E52" s="2514"/>
      <c r="F52" s="2514"/>
      <c r="G52" s="2514"/>
      <c r="H52" s="2514"/>
      <c r="I52" s="2514"/>
      <c r="J52" s="2514"/>
      <c r="K52" s="2514"/>
      <c r="L52" s="2514"/>
      <c r="M52" s="2514"/>
      <c r="N52" s="2514"/>
      <c r="O52" s="2514"/>
      <c r="P52" s="537"/>
      <c r="Q52" s="537"/>
      <c r="R52" s="537"/>
      <c r="S52" s="537"/>
      <c r="T52" s="2514"/>
      <c r="U52" s="2514"/>
      <c r="V52" s="2514"/>
      <c r="W52" s="2514"/>
      <c r="X52" s="2514"/>
      <c r="Y52" s="2514"/>
      <c r="Z52" s="2514"/>
      <c r="AA52" s="2514"/>
      <c r="AB52" s="2514"/>
      <c r="AC52" s="2514"/>
      <c r="AD52" s="2514"/>
      <c r="AE52" s="2514"/>
      <c r="AF52" s="2514"/>
      <c r="AG52" s="2514"/>
      <c r="AH52" s="2514"/>
      <c r="AI52" s="2514"/>
      <c r="AJ52" s="2514"/>
      <c r="AK52" s="2514"/>
      <c r="AL52" s="2514"/>
      <c r="AM52" s="2514"/>
      <c r="AN52" s="2514"/>
      <c r="AO52" s="2514"/>
      <c r="AP52" s="2516"/>
      <c r="AQ52" s="2930"/>
      <c r="AR52" s="527"/>
    </row>
    <row r="53" spans="1:44" ht="8.1" customHeight="1">
      <c r="A53" s="2496"/>
      <c r="B53" s="2512" t="s">
        <v>656</v>
      </c>
      <c r="C53" s="2516"/>
      <c r="D53" s="2514"/>
      <c r="E53" s="2514"/>
      <c r="F53" s="2514"/>
      <c r="G53" s="2514"/>
      <c r="H53" s="2514"/>
      <c r="I53" s="2514"/>
      <c r="J53" s="2514"/>
      <c r="K53" s="2514"/>
      <c r="L53" s="2514"/>
      <c r="M53" s="2514"/>
      <c r="N53" s="2514"/>
      <c r="O53" s="2514"/>
      <c r="P53" s="2514"/>
      <c r="Q53" s="2514"/>
      <c r="R53" s="2514"/>
      <c r="S53" s="2514"/>
      <c r="T53" s="2514"/>
      <c r="U53" s="2514"/>
      <c r="V53" s="2514"/>
      <c r="W53" s="2514"/>
      <c r="X53" s="2514"/>
      <c r="Y53" s="2514"/>
      <c r="Z53" s="2514"/>
      <c r="AA53" s="2514"/>
      <c r="AB53" s="2514"/>
      <c r="AC53" s="2514"/>
      <c r="AD53" s="2514"/>
      <c r="AE53" s="2514"/>
      <c r="AF53" s="2514"/>
      <c r="AG53" s="2514"/>
      <c r="AH53" s="2514"/>
      <c r="AI53" s="2514"/>
      <c r="AJ53" s="2514"/>
      <c r="AK53" s="2514"/>
      <c r="AL53" s="2514"/>
      <c r="AM53" s="2514"/>
      <c r="AN53" s="2514"/>
      <c r="AO53" s="2514"/>
      <c r="AP53" s="2516"/>
      <c r="AQ53" s="2930"/>
      <c r="AR53" s="527"/>
    </row>
    <row r="54" spans="1:44" ht="8.1" customHeight="1">
      <c r="A54" s="2496"/>
      <c r="B54" s="2518" t="s">
        <v>1142</v>
      </c>
      <c r="C54" s="2513">
        <f>SUM(E54:G54)</f>
        <v>10</v>
      </c>
      <c r="D54" s="2514"/>
      <c r="E54" s="2515">
        <f>SUM(I54+M54+Q54+U54+Y54+AC54+AG54+AK54+AO54)</f>
        <v>2</v>
      </c>
      <c r="F54" s="2514"/>
      <c r="G54" s="2515">
        <f>SUM(K54+O54+S54+W54+AA54+AE54+AQ54)</f>
        <v>8</v>
      </c>
      <c r="H54" s="2514"/>
      <c r="I54" s="2514"/>
      <c r="J54" s="2514"/>
      <c r="K54" s="2514"/>
      <c r="L54" s="2515">
        <f>SUM(M54:O54)</f>
        <v>1</v>
      </c>
      <c r="M54" s="2515">
        <v>1</v>
      </c>
      <c r="N54" s="2514"/>
      <c r="O54" s="2514"/>
      <c r="P54" s="2514"/>
      <c r="Q54" s="2514"/>
      <c r="R54" s="2514"/>
      <c r="S54" s="2514"/>
      <c r="T54" s="2515">
        <f>SUM(U54:W54)</f>
        <v>7</v>
      </c>
      <c r="U54" s="2514"/>
      <c r="V54" s="2514"/>
      <c r="W54" s="2515">
        <v>7</v>
      </c>
      <c r="X54" s="2515">
        <f>SUM(Y54:AA54)</f>
        <v>2</v>
      </c>
      <c r="Y54" s="2515">
        <v>1</v>
      </c>
      <c r="Z54" s="2514"/>
      <c r="AA54" s="2515">
        <v>1</v>
      </c>
      <c r="AB54" s="2514"/>
      <c r="AC54" s="2514"/>
      <c r="AD54" s="2514"/>
      <c r="AE54" s="2514"/>
      <c r="AF54" s="2514"/>
      <c r="AG54" s="2514"/>
      <c r="AH54" s="2514"/>
      <c r="AI54" s="2514"/>
      <c r="AJ54" s="2514"/>
      <c r="AK54" s="2514"/>
      <c r="AL54" s="2514"/>
      <c r="AM54" s="2514"/>
      <c r="AN54" s="2514"/>
      <c r="AO54" s="2514"/>
      <c r="AP54" s="2516"/>
      <c r="AQ54" s="2930"/>
      <c r="AR54" s="527"/>
    </row>
    <row r="55" spans="1:44" ht="8.1" customHeight="1">
      <c r="A55" s="2496"/>
      <c r="B55" s="2505" t="s">
        <v>486</v>
      </c>
      <c r="C55" s="987">
        <f>SUM(E55:G55)</f>
        <v>67</v>
      </c>
      <c r="D55" s="527"/>
      <c r="E55" s="535">
        <f>SUM(I55+M55+Q55+U55+Y55+AC55+AG55+AK55+AO55)</f>
        <v>33</v>
      </c>
      <c r="F55" s="535">
        <f>SUM(J55+N55+R55+V55+Z55+AD55+AP55)</f>
        <v>12</v>
      </c>
      <c r="G55" s="535">
        <f>SUM(K55+O55+S55+W55+AA55+AE55+AI55+AM55+AQ55)</f>
        <v>22</v>
      </c>
      <c r="H55" s="527"/>
      <c r="I55" s="527"/>
      <c r="J55" s="527"/>
      <c r="K55" s="527"/>
      <c r="L55" s="535">
        <f>SUM(M55:O55)</f>
        <v>8</v>
      </c>
      <c r="M55" s="535">
        <v>7</v>
      </c>
      <c r="N55" s="535">
        <v>1</v>
      </c>
      <c r="O55" s="527"/>
      <c r="P55" s="535">
        <f>SUM(Q55:S55)</f>
        <v>20</v>
      </c>
      <c r="Q55" s="535">
        <v>6</v>
      </c>
      <c r="R55" s="535">
        <v>5</v>
      </c>
      <c r="S55" s="535">
        <v>9</v>
      </c>
      <c r="T55" s="535">
        <f>SUM(U55:W55)</f>
        <v>26</v>
      </c>
      <c r="U55" s="535">
        <v>17</v>
      </c>
      <c r="V55" s="535">
        <v>4</v>
      </c>
      <c r="W55" s="535">
        <v>5</v>
      </c>
      <c r="X55" s="535">
        <f>SUM(Y55:AA55)</f>
        <v>4</v>
      </c>
      <c r="Y55" s="535">
        <v>2</v>
      </c>
      <c r="Z55" s="535">
        <v>2</v>
      </c>
      <c r="AA55" s="527"/>
      <c r="AB55" s="535">
        <f>SUM(AC55:AE55)</f>
        <v>4</v>
      </c>
      <c r="AC55" s="535">
        <v>1</v>
      </c>
      <c r="AD55" s="527"/>
      <c r="AE55" s="535">
        <v>3</v>
      </c>
      <c r="AF55" s="527"/>
      <c r="AG55" s="527"/>
      <c r="AH55" s="527"/>
      <c r="AI55" s="527"/>
      <c r="AJ55" s="535">
        <f>SUM(AK55:AM55)</f>
        <v>2</v>
      </c>
      <c r="AK55" s="527"/>
      <c r="AL55" s="527"/>
      <c r="AM55" s="535">
        <v>2</v>
      </c>
      <c r="AN55" s="535">
        <f>SUM(AO55:AQ55)</f>
        <v>3</v>
      </c>
      <c r="AO55" s="527"/>
      <c r="AP55" s="842"/>
      <c r="AQ55" s="2931">
        <v>3</v>
      </c>
      <c r="AR55" s="527"/>
    </row>
    <row r="56" spans="1:44" ht="8.1" customHeight="1">
      <c r="A56" s="2496"/>
      <c r="B56" s="2507" t="s">
        <v>585</v>
      </c>
      <c r="C56" s="2508">
        <f>SUM(E56:G56)</f>
        <v>25</v>
      </c>
      <c r="D56" s="2509"/>
      <c r="E56" s="2510">
        <f>SUM(I56+M56+Q56+U56+Y56+AC56+AG56+AK56+AO56)</f>
        <v>23</v>
      </c>
      <c r="F56" s="2509"/>
      <c r="G56" s="2510">
        <f>SUM(K56+O56+S56+W56+AA56+AE56+AI56+AM56+AQ56)</f>
        <v>2</v>
      </c>
      <c r="H56" s="2510">
        <f>SUM(I56:K56)</f>
        <v>2</v>
      </c>
      <c r="I56" s="2510">
        <v>2</v>
      </c>
      <c r="J56" s="2509"/>
      <c r="K56" s="2509"/>
      <c r="L56" s="2510">
        <f>SUM(M56:O56)</f>
        <v>3</v>
      </c>
      <c r="M56" s="2510">
        <v>3</v>
      </c>
      <c r="N56" s="2509"/>
      <c r="O56" s="2509"/>
      <c r="P56" s="2509"/>
      <c r="Q56" s="2509"/>
      <c r="R56" s="2509"/>
      <c r="S56" s="2509"/>
      <c r="T56" s="2510">
        <f>SUM(U56:W56)</f>
        <v>12</v>
      </c>
      <c r="U56" s="2510">
        <v>11</v>
      </c>
      <c r="V56" s="2509"/>
      <c r="W56" s="2510">
        <v>1</v>
      </c>
      <c r="X56" s="2509"/>
      <c r="Y56" s="2509"/>
      <c r="Z56" s="2509"/>
      <c r="AA56" s="2509"/>
      <c r="AB56" s="2509"/>
      <c r="AC56" s="2509"/>
      <c r="AD56" s="2509"/>
      <c r="AE56" s="2509"/>
      <c r="AF56" s="2509"/>
      <c r="AG56" s="2509"/>
      <c r="AH56" s="2509"/>
      <c r="AI56" s="2509"/>
      <c r="AJ56" s="2509"/>
      <c r="AK56" s="2509"/>
      <c r="AL56" s="2509"/>
      <c r="AM56" s="2509"/>
      <c r="AN56" s="2510">
        <f>SUM(AO56:AQ56)</f>
        <v>8</v>
      </c>
      <c r="AO56" s="2510">
        <v>7</v>
      </c>
      <c r="AP56" s="2511"/>
      <c r="AQ56" s="2932">
        <v>1</v>
      </c>
      <c r="AR56" s="527"/>
    </row>
    <row r="57" spans="1:44" ht="8.1" customHeight="1">
      <c r="A57" s="2496"/>
      <c r="B57" s="2512" t="s">
        <v>581</v>
      </c>
      <c r="C57" s="2516"/>
      <c r="D57" s="2514"/>
      <c r="E57" s="2514"/>
      <c r="F57" s="2514"/>
      <c r="G57" s="2514"/>
      <c r="H57" s="2514"/>
      <c r="I57" s="2514"/>
      <c r="J57" s="2514"/>
      <c r="K57" s="2514"/>
      <c r="L57" s="2514"/>
      <c r="M57" s="2514"/>
      <c r="N57" s="2514"/>
      <c r="O57" s="2514"/>
      <c r="P57" s="2514"/>
      <c r="Q57" s="2514"/>
      <c r="R57" s="2514"/>
      <c r="S57" s="2514"/>
      <c r="T57" s="2514"/>
      <c r="U57" s="2514"/>
      <c r="V57" s="2514"/>
      <c r="W57" s="2514"/>
      <c r="X57" s="2514"/>
      <c r="Y57" s="2514"/>
      <c r="Z57" s="2514"/>
      <c r="AA57" s="2514"/>
      <c r="AB57" s="2514"/>
      <c r="AC57" s="2514"/>
      <c r="AD57" s="2514"/>
      <c r="AE57" s="2514"/>
      <c r="AF57" s="2514"/>
      <c r="AG57" s="2514"/>
      <c r="AH57" s="2514"/>
      <c r="AI57" s="2514"/>
      <c r="AJ57" s="2514"/>
      <c r="AK57" s="2514"/>
      <c r="AL57" s="2514"/>
      <c r="AM57" s="2514"/>
      <c r="AN57" s="2514"/>
      <c r="AO57" s="2514"/>
      <c r="AP57" s="2516"/>
      <c r="AQ57" s="2930"/>
      <c r="AR57" s="527"/>
    </row>
    <row r="58" spans="1:44" ht="8.1" customHeight="1">
      <c r="A58" s="2496"/>
      <c r="B58" s="2512" t="s">
        <v>1143</v>
      </c>
      <c r="C58" s="2516"/>
      <c r="D58" s="2514"/>
      <c r="E58" s="2514"/>
      <c r="F58" s="2514"/>
      <c r="G58" s="2514"/>
      <c r="H58" s="2514"/>
      <c r="I58" s="2514"/>
      <c r="J58" s="2514"/>
      <c r="K58" s="2514"/>
      <c r="L58" s="2514"/>
      <c r="M58" s="2514"/>
      <c r="N58" s="2514"/>
      <c r="O58" s="2514"/>
      <c r="P58" s="2514"/>
      <c r="Q58" s="2514"/>
      <c r="R58" s="2514"/>
      <c r="S58" s="2514"/>
      <c r="T58" s="2514"/>
      <c r="U58" s="2514"/>
      <c r="V58" s="2514"/>
      <c r="W58" s="2514"/>
      <c r="X58" s="2514"/>
      <c r="Y58" s="2514"/>
      <c r="Z58" s="2514"/>
      <c r="AA58" s="2514"/>
      <c r="AB58" s="2514"/>
      <c r="AC58" s="2514"/>
      <c r="AD58" s="2514"/>
      <c r="AE58" s="2514"/>
      <c r="AF58" s="2514"/>
      <c r="AG58" s="2514"/>
      <c r="AH58" s="2514"/>
      <c r="AI58" s="2514"/>
      <c r="AJ58" s="2514"/>
      <c r="AK58" s="2514"/>
      <c r="AL58" s="2514"/>
      <c r="AM58" s="2514"/>
      <c r="AN58" s="2514"/>
      <c r="AO58" s="2514"/>
      <c r="AP58" s="2516"/>
      <c r="AQ58" s="2930"/>
      <c r="AR58" s="527"/>
    </row>
    <row r="59" spans="1:44" ht="8.1" customHeight="1">
      <c r="A59" s="2496"/>
      <c r="B59" s="2512" t="s">
        <v>519</v>
      </c>
      <c r="C59" s="2516"/>
      <c r="D59" s="2514"/>
      <c r="E59" s="2514"/>
      <c r="F59" s="2514"/>
      <c r="G59" s="2514"/>
      <c r="H59" s="2514"/>
      <c r="I59" s="2514"/>
      <c r="J59" s="2514"/>
      <c r="K59" s="2514"/>
      <c r="L59" s="2514"/>
      <c r="M59" s="2514"/>
      <c r="N59" s="2514"/>
      <c r="O59" s="2514"/>
      <c r="P59" s="2514"/>
      <c r="Q59" s="2514"/>
      <c r="R59" s="2514"/>
      <c r="S59" s="2514"/>
      <c r="T59" s="2514"/>
      <c r="U59" s="2514"/>
      <c r="V59" s="2514"/>
      <c r="W59" s="2514"/>
      <c r="X59" s="2514"/>
      <c r="Y59" s="2514"/>
      <c r="Z59" s="2514"/>
      <c r="AA59" s="2514"/>
      <c r="AB59" s="2514"/>
      <c r="AC59" s="2514"/>
      <c r="AD59" s="2514"/>
      <c r="AE59" s="2514"/>
      <c r="AF59" s="2514"/>
      <c r="AG59" s="2514"/>
      <c r="AH59" s="2514"/>
      <c r="AI59" s="2514"/>
      <c r="AJ59" s="2514"/>
      <c r="AK59" s="2514"/>
      <c r="AL59" s="2514"/>
      <c r="AM59" s="2514"/>
      <c r="AN59" s="2514"/>
      <c r="AO59" s="2514"/>
      <c r="AP59" s="2516"/>
      <c r="AQ59" s="2930"/>
      <c r="AR59" s="527"/>
    </row>
    <row r="60" spans="1:44" ht="8.1" customHeight="1">
      <c r="A60" s="2496"/>
      <c r="B60" s="2512" t="s">
        <v>520</v>
      </c>
      <c r="C60" s="2516"/>
      <c r="D60" s="2514"/>
      <c r="E60" s="2514"/>
      <c r="F60" s="2514"/>
      <c r="G60" s="2514"/>
      <c r="H60" s="2514"/>
      <c r="I60" s="2514"/>
      <c r="J60" s="2514"/>
      <c r="K60" s="2514"/>
      <c r="L60" s="2514"/>
      <c r="M60" s="2514"/>
      <c r="N60" s="2514"/>
      <c r="O60" s="2514"/>
      <c r="P60" s="2514"/>
      <c r="Q60" s="2514"/>
      <c r="R60" s="2514"/>
      <c r="S60" s="2514"/>
      <c r="T60" s="2514"/>
      <c r="U60" s="2514"/>
      <c r="V60" s="2514"/>
      <c r="W60" s="2514"/>
      <c r="X60" s="2514"/>
      <c r="Y60" s="2514"/>
      <c r="Z60" s="2514"/>
      <c r="AA60" s="2514"/>
      <c r="AB60" s="2514"/>
      <c r="AC60" s="2514"/>
      <c r="AD60" s="2514"/>
      <c r="AE60" s="2514"/>
      <c r="AF60" s="2514"/>
      <c r="AG60" s="2514"/>
      <c r="AH60" s="2514"/>
      <c r="AI60" s="2514"/>
      <c r="AJ60" s="2514"/>
      <c r="AK60" s="2514"/>
      <c r="AL60" s="2514"/>
      <c r="AM60" s="2514"/>
      <c r="AN60" s="2514"/>
      <c r="AO60" s="2514"/>
      <c r="AP60" s="2516"/>
      <c r="AQ60" s="2930"/>
      <c r="AR60" s="527"/>
    </row>
    <row r="61" spans="1:44" ht="8.1" customHeight="1">
      <c r="A61" s="2496"/>
      <c r="B61" s="2512" t="s">
        <v>1053</v>
      </c>
      <c r="C61" s="2516"/>
      <c r="D61" s="2514"/>
      <c r="E61" s="2514"/>
      <c r="F61" s="2514"/>
      <c r="G61" s="2514"/>
      <c r="H61" s="2514"/>
      <c r="I61" s="2514"/>
      <c r="J61" s="2514"/>
      <c r="K61" s="2514"/>
      <c r="L61" s="2514"/>
      <c r="M61" s="2514"/>
      <c r="N61" s="2514"/>
      <c r="O61" s="2514"/>
      <c r="P61" s="2514"/>
      <c r="Q61" s="2514"/>
      <c r="R61" s="2514"/>
      <c r="S61" s="2514"/>
      <c r="T61" s="2514"/>
      <c r="U61" s="2514"/>
      <c r="V61" s="2514"/>
      <c r="W61" s="2514"/>
      <c r="X61" s="2514"/>
      <c r="Y61" s="2514"/>
      <c r="Z61" s="2514"/>
      <c r="AA61" s="2514"/>
      <c r="AB61" s="2514"/>
      <c r="AC61" s="2514"/>
      <c r="AD61" s="2514"/>
      <c r="AE61" s="2514"/>
      <c r="AF61" s="2514"/>
      <c r="AG61" s="2514"/>
      <c r="AH61" s="2514"/>
      <c r="AI61" s="2514"/>
      <c r="AJ61" s="2514"/>
      <c r="AK61" s="2514"/>
      <c r="AL61" s="2514"/>
      <c r="AM61" s="2514"/>
      <c r="AN61" s="2514"/>
      <c r="AO61" s="2514"/>
      <c r="AP61" s="2516"/>
      <c r="AQ61" s="2930"/>
      <c r="AR61" s="527"/>
    </row>
    <row r="62" spans="1:44" ht="8.1" customHeight="1">
      <c r="A62" s="2496"/>
      <c r="B62" s="2505" t="s">
        <v>660</v>
      </c>
      <c r="C62" s="987">
        <f>SUM(H62+L62+P62+T62+X62+AB62+AF62+AJ62+AN62)</f>
        <v>8</v>
      </c>
      <c r="D62" s="527"/>
      <c r="E62" s="535">
        <f>SUM(I62+M62+Q62+U62+Y62+AC62+AG62+AK62+AO62)</f>
        <v>6</v>
      </c>
      <c r="F62" s="535">
        <f>SUM(J62+N62+R62+V62+Z62+AD62+AP62)</f>
        <v>1</v>
      </c>
      <c r="G62" s="535">
        <f>SUM(K62+O62+S62+W62+AA62+AE62+AQ62)</f>
        <v>1</v>
      </c>
      <c r="H62" s="527"/>
      <c r="I62" s="527"/>
      <c r="J62" s="527"/>
      <c r="K62" s="527"/>
      <c r="L62" s="535">
        <f>SUM(M62:O62)</f>
        <v>1</v>
      </c>
      <c r="M62" s="535">
        <v>1</v>
      </c>
      <c r="N62" s="527"/>
      <c r="O62" s="527"/>
      <c r="P62" s="527"/>
      <c r="Q62" s="527"/>
      <c r="R62" s="527"/>
      <c r="S62" s="527"/>
      <c r="T62" s="535">
        <f>SUM(U62:W62)</f>
        <v>3</v>
      </c>
      <c r="U62" s="535">
        <v>2</v>
      </c>
      <c r="V62" s="535">
        <v>1</v>
      </c>
      <c r="W62" s="527"/>
      <c r="X62" s="535">
        <f>SUM(Y62:AA62)</f>
        <v>4</v>
      </c>
      <c r="Y62" s="535">
        <v>3</v>
      </c>
      <c r="Z62" s="527"/>
      <c r="AA62" s="535">
        <v>1</v>
      </c>
      <c r="AB62" s="527"/>
      <c r="AC62" s="527"/>
      <c r="AD62" s="527"/>
      <c r="AE62" s="527"/>
      <c r="AF62" s="527"/>
      <c r="AG62" s="527"/>
      <c r="AH62" s="527"/>
      <c r="AI62" s="527"/>
      <c r="AJ62" s="527"/>
      <c r="AK62" s="527"/>
      <c r="AL62" s="527"/>
      <c r="AM62" s="527"/>
      <c r="AN62" s="527"/>
      <c r="AO62" s="527"/>
      <c r="AP62" s="842"/>
      <c r="AQ62" s="2926"/>
      <c r="AR62" s="527"/>
    </row>
    <row r="63" spans="1:44" ht="8.1" customHeight="1">
      <c r="A63" s="2496"/>
      <c r="B63" s="2505" t="s">
        <v>587</v>
      </c>
      <c r="C63" s="987">
        <f>SUM(E63:G63)</f>
        <v>133</v>
      </c>
      <c r="D63" s="527"/>
      <c r="E63" s="535">
        <f>SUM(I63+M63+Q63+U63+Y63+AC63+AG63+AK63+AO63)</f>
        <v>51</v>
      </c>
      <c r="F63" s="535">
        <f>SUM(J63+N63+R63+V63+Z63+AD63+AP63)</f>
        <v>17</v>
      </c>
      <c r="G63" s="535">
        <f>SUM(K63+O63+S63+W63+AA63+AE63+AQ63)</f>
        <v>65</v>
      </c>
      <c r="H63" s="527"/>
      <c r="I63" s="527"/>
      <c r="J63" s="527"/>
      <c r="K63" s="527"/>
      <c r="L63" s="535">
        <f>SUM(M63:O63)</f>
        <v>6</v>
      </c>
      <c r="M63" s="535">
        <v>3</v>
      </c>
      <c r="N63" s="527"/>
      <c r="O63" s="535">
        <v>3</v>
      </c>
      <c r="P63" s="535">
        <f>SUM(Q63:S63)</f>
        <v>93</v>
      </c>
      <c r="Q63" s="535">
        <v>27</v>
      </c>
      <c r="R63" s="535">
        <v>14</v>
      </c>
      <c r="S63" s="535">
        <v>52</v>
      </c>
      <c r="T63" s="535">
        <f>SUM(U63:W63)</f>
        <v>32</v>
      </c>
      <c r="U63" s="535">
        <v>20</v>
      </c>
      <c r="V63" s="535">
        <v>2</v>
      </c>
      <c r="W63" s="535">
        <v>10</v>
      </c>
      <c r="X63" s="527"/>
      <c r="Y63" s="527"/>
      <c r="Z63" s="527"/>
      <c r="AA63" s="527"/>
      <c r="AB63" s="527"/>
      <c r="AC63" s="527"/>
      <c r="AD63" s="527"/>
      <c r="AE63" s="527"/>
      <c r="AF63" s="527"/>
      <c r="AG63" s="527"/>
      <c r="AH63" s="527"/>
      <c r="AI63" s="527"/>
      <c r="AJ63" s="527"/>
      <c r="AK63" s="527"/>
      <c r="AL63" s="527"/>
      <c r="AM63" s="527"/>
      <c r="AN63" s="535">
        <f>SUM(AO63:AQ63)</f>
        <v>2</v>
      </c>
      <c r="AO63" s="535">
        <v>1</v>
      </c>
      <c r="AP63" s="987">
        <v>1</v>
      </c>
      <c r="AQ63" s="2926"/>
      <c r="AR63" s="527"/>
    </row>
    <row r="64" spans="1:44" ht="8.1" customHeight="1">
      <c r="A64" s="2496"/>
      <c r="B64" s="2519" t="s">
        <v>588</v>
      </c>
      <c r="C64" s="987">
        <f>SUM(E64:G64)</f>
        <v>33</v>
      </c>
      <c r="D64" s="527"/>
      <c r="E64" s="535">
        <f>SUM(I64+M64+Q64+U64+Y64+AC64+AG64+AK64+AO64)</f>
        <v>28</v>
      </c>
      <c r="F64" s="527"/>
      <c r="G64" s="535">
        <f>SUM(K64+O64+S64+W64+AA64+AE64+AQ64)</f>
        <v>5</v>
      </c>
      <c r="H64" s="535">
        <f>SUM(I64:K64)</f>
        <v>2</v>
      </c>
      <c r="I64" s="535">
        <v>2</v>
      </c>
      <c r="J64" s="527"/>
      <c r="K64" s="527"/>
      <c r="L64" s="535">
        <f>SUM(M64:O64)</f>
        <v>11</v>
      </c>
      <c r="M64" s="535">
        <v>11</v>
      </c>
      <c r="N64" s="527"/>
      <c r="O64" s="527"/>
      <c r="P64" s="535">
        <f>SUM(Q64:S64)</f>
        <v>6</v>
      </c>
      <c r="Q64" s="535">
        <v>6</v>
      </c>
      <c r="R64" s="527"/>
      <c r="S64" s="527"/>
      <c r="T64" s="535">
        <f>SUM(U64:W64)</f>
        <v>12</v>
      </c>
      <c r="U64" s="535">
        <v>7</v>
      </c>
      <c r="V64" s="527"/>
      <c r="W64" s="535">
        <v>5</v>
      </c>
      <c r="X64" s="535">
        <f>SUM(Y64:AA64)</f>
        <v>1</v>
      </c>
      <c r="Y64" s="535">
        <v>1</v>
      </c>
      <c r="Z64" s="527"/>
      <c r="AA64" s="527"/>
      <c r="AB64" s="527"/>
      <c r="AC64" s="527"/>
      <c r="AD64" s="527"/>
      <c r="AE64" s="527"/>
      <c r="AF64" s="527"/>
      <c r="AG64" s="527"/>
      <c r="AH64" s="527"/>
      <c r="AI64" s="527"/>
      <c r="AJ64" s="527"/>
      <c r="AK64" s="527"/>
      <c r="AL64" s="527"/>
      <c r="AM64" s="527"/>
      <c r="AN64" s="535">
        <f>SUM(AO64:AQ64)</f>
        <v>1</v>
      </c>
      <c r="AO64" s="535">
        <v>1</v>
      </c>
      <c r="AP64" s="842"/>
      <c r="AQ64" s="2926"/>
      <c r="AR64" s="527"/>
    </row>
    <row r="65" spans="1:44" ht="8.1" customHeight="1">
      <c r="A65" s="2496"/>
      <c r="B65" s="2505" t="s">
        <v>589</v>
      </c>
      <c r="C65" s="987">
        <f>SUM(E65:G65)</f>
        <v>35</v>
      </c>
      <c r="D65" s="527"/>
      <c r="E65" s="535">
        <f>SUM(I65+M65+Q65+U65+Y65+AC65+AG65+AK65+AO65)</f>
        <v>29</v>
      </c>
      <c r="F65" s="535">
        <f>SUM(J65+N65+R65+V65+Z65+AD65+AP65)</f>
        <v>1</v>
      </c>
      <c r="G65" s="535">
        <f>SUM(K65+O65+S65+W65+AA65+AE65+AQ65)</f>
        <v>5</v>
      </c>
      <c r="H65" s="527"/>
      <c r="I65" s="527"/>
      <c r="J65" s="527"/>
      <c r="K65" s="527"/>
      <c r="L65" s="535">
        <f>SUM(M65:O65)</f>
        <v>4</v>
      </c>
      <c r="M65" s="535">
        <v>3</v>
      </c>
      <c r="N65" s="527"/>
      <c r="O65" s="535">
        <v>1</v>
      </c>
      <c r="P65" s="535">
        <f>SUM(Q65:S65)</f>
        <v>21</v>
      </c>
      <c r="Q65" s="535">
        <v>17</v>
      </c>
      <c r="R65" s="535">
        <v>1</v>
      </c>
      <c r="S65" s="535">
        <v>3</v>
      </c>
      <c r="T65" s="535">
        <f>SUM(U65:W65)</f>
        <v>9</v>
      </c>
      <c r="U65" s="535">
        <v>8</v>
      </c>
      <c r="V65" s="527"/>
      <c r="W65" s="535">
        <v>1</v>
      </c>
      <c r="X65" s="527"/>
      <c r="Y65" s="527"/>
      <c r="Z65" s="527"/>
      <c r="AA65" s="527"/>
      <c r="AB65" s="527"/>
      <c r="AC65" s="527"/>
      <c r="AD65" s="527"/>
      <c r="AE65" s="527"/>
      <c r="AF65" s="527"/>
      <c r="AG65" s="527"/>
      <c r="AH65" s="527"/>
      <c r="AI65" s="527"/>
      <c r="AJ65" s="527"/>
      <c r="AK65" s="527"/>
      <c r="AL65" s="527"/>
      <c r="AM65" s="527"/>
      <c r="AN65" s="535">
        <f>SUM(AO65:AQ65)</f>
        <v>1</v>
      </c>
      <c r="AO65" s="535">
        <v>1</v>
      </c>
      <c r="AP65" s="842"/>
      <c r="AQ65" s="2926"/>
      <c r="AR65" s="527"/>
    </row>
    <row r="66" spans="1:44" ht="8.1" customHeight="1">
      <c r="A66" s="2496"/>
      <c r="B66" s="2505" t="s">
        <v>590</v>
      </c>
      <c r="C66" s="987">
        <f>SUM(E66:G66)</f>
        <v>65</v>
      </c>
      <c r="D66" s="527"/>
      <c r="E66" s="535">
        <f>SUM(I66+M66+Q66+U66+Y66+AC66+AG66+AK66+AO66)</f>
        <v>40</v>
      </c>
      <c r="F66" s="535">
        <f>SUM(J66+N66+R66+V66+Z66+AD66+AP66)</f>
        <v>1</v>
      </c>
      <c r="G66" s="535">
        <f>SUM(K66+O66+S66+W66+AA66+AE66+AI66+AM66+AQ66)</f>
        <v>24</v>
      </c>
      <c r="H66" s="527"/>
      <c r="I66" s="527"/>
      <c r="J66" s="527"/>
      <c r="K66" s="527"/>
      <c r="L66" s="527"/>
      <c r="M66" s="527"/>
      <c r="N66" s="527"/>
      <c r="O66" s="527"/>
      <c r="P66" s="535">
        <f>SUM(Q66:S66)</f>
        <v>3</v>
      </c>
      <c r="Q66" s="535">
        <v>3</v>
      </c>
      <c r="R66" s="527"/>
      <c r="S66" s="527"/>
      <c r="T66" s="535">
        <f>SUM(U66:W66)</f>
        <v>45</v>
      </c>
      <c r="U66" s="535">
        <v>30</v>
      </c>
      <c r="V66" s="535">
        <v>1</v>
      </c>
      <c r="W66" s="535">
        <v>14</v>
      </c>
      <c r="X66" s="535">
        <f>SUM(Y66:AA66)</f>
        <v>12</v>
      </c>
      <c r="Y66" s="535">
        <v>5</v>
      </c>
      <c r="Z66" s="527"/>
      <c r="AA66" s="535">
        <v>7</v>
      </c>
      <c r="AB66" s="535">
        <f>SUM(AC66:AE66)</f>
        <v>2</v>
      </c>
      <c r="AC66" s="535">
        <v>2</v>
      </c>
      <c r="AD66" s="527"/>
      <c r="AE66" s="527"/>
      <c r="AF66" s="527"/>
      <c r="AG66" s="527"/>
      <c r="AH66" s="527"/>
      <c r="AI66" s="527"/>
      <c r="AJ66" s="535">
        <f>SUM(AK66:AM66)</f>
        <v>3</v>
      </c>
      <c r="AK66" s="527"/>
      <c r="AL66" s="527"/>
      <c r="AM66" s="535">
        <v>3</v>
      </c>
      <c r="AN66" s="527"/>
      <c r="AO66" s="527"/>
      <c r="AP66" s="842"/>
      <c r="AQ66" s="2933"/>
      <c r="AR66" s="527"/>
    </row>
    <row r="67" spans="1:44" ht="0.95" customHeight="1">
      <c r="A67" s="4"/>
    </row>
    <row r="68" spans="1:44" ht="8.1" customHeight="1">
      <c r="A68" s="38" t="s">
        <v>1144</v>
      </c>
      <c r="AO68" s="38" t="s">
        <v>366</v>
      </c>
    </row>
    <row r="69" spans="1:44" ht="8.1" customHeight="1">
      <c r="A69" s="38" t="s">
        <v>1145</v>
      </c>
    </row>
    <row r="70" spans="1:44" ht="8.1" customHeight="1">
      <c r="A70" s="538"/>
    </row>
  </sheetData>
  <sheetProtection password="CA55" sheet="1" objects="1" scenarios="1"/>
  <phoneticPr fontId="9" type="noConversion"/>
  <pageMargins left="0.62992125984251968" right="0.28999999999999998" top="0.31496062992125984" bottom="0.51181102362204722" header="0.27" footer="0"/>
  <pageSetup orientation="landscape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>
  <sheetPr syncVertical="1" syncRef="H1" transitionEvaluation="1"/>
  <dimension ref="A1:CL58"/>
  <sheetViews>
    <sheetView showGridLines="0" topLeftCell="H1" workbookViewId="0">
      <selection activeCell="H1" sqref="A1:IV65536"/>
    </sheetView>
  </sheetViews>
  <sheetFormatPr baseColWidth="10" defaultColWidth="11.796875" defaultRowHeight="10.5"/>
  <cols>
    <col min="1" max="1" width="1.19921875" style="2521" customWidth="1"/>
    <col min="2" max="2" width="23.796875" style="2521" customWidth="1"/>
    <col min="3" max="3" width="4" style="2521" customWidth="1"/>
    <col min="4" max="4" width="0.59765625" style="2521" customWidth="1"/>
    <col min="5" max="7" width="4" style="2521" customWidth="1"/>
    <col min="8" max="8" width="3.59765625" style="2521" customWidth="1"/>
    <col min="9" max="11" width="2.796875" style="2521" customWidth="1"/>
    <col min="12" max="12" width="4" style="2521" customWidth="1"/>
    <col min="13" max="13" width="3" style="2521" customWidth="1"/>
    <col min="14" max="14" width="2.59765625" style="2521" customWidth="1"/>
    <col min="15" max="15" width="2.3984375" style="2521" customWidth="1"/>
    <col min="16" max="16" width="4" style="2521" customWidth="1"/>
    <col min="17" max="17" width="3.19921875" style="2521" customWidth="1"/>
    <col min="18" max="18" width="2.796875" style="2521" customWidth="1"/>
    <col min="19" max="19" width="3.3984375" style="2521" customWidth="1"/>
    <col min="20" max="22" width="4" style="2521" customWidth="1"/>
    <col min="23" max="23" width="3.3984375" style="2521" customWidth="1"/>
    <col min="24" max="25" width="4" style="2521" customWidth="1"/>
    <col min="26" max="26" width="3.59765625" style="2521" customWidth="1"/>
    <col min="27" max="32" width="4" style="2521" customWidth="1"/>
    <col min="33" max="33" width="3.3984375" style="2521" customWidth="1"/>
    <col min="34" max="34" width="3.19921875" style="2521" customWidth="1"/>
    <col min="35" max="37" width="4" style="2521" customWidth="1"/>
    <col min="38" max="38" width="3.3984375" style="2521" customWidth="1"/>
    <col min="39" max="39" width="3.19921875" style="2521" customWidth="1"/>
    <col min="40" max="40" width="4" style="2521" customWidth="1"/>
    <col min="41" max="41" width="3.19921875" style="2521" customWidth="1"/>
    <col min="42" max="42" width="4" style="2521" customWidth="1"/>
    <col min="43" max="43" width="3" style="2521" customWidth="1"/>
    <col min="44" max="44" width="0.796875" style="2521" customWidth="1"/>
    <col min="45" max="45" width="2.19921875" style="2521" customWidth="1"/>
    <col min="46" max="51" width="11.796875" style="2521"/>
    <col min="52" max="52" width="46.59765625" style="2521" customWidth="1"/>
    <col min="53" max="16384" width="11.796875" style="2521"/>
  </cols>
  <sheetData>
    <row r="1" spans="1:90">
      <c r="A1" s="2520" t="s">
        <v>298</v>
      </c>
      <c r="C1" s="2522"/>
      <c r="D1" s="2522"/>
      <c r="E1" s="2522"/>
      <c r="F1" s="2522"/>
      <c r="G1" s="2522"/>
      <c r="H1" s="2522"/>
      <c r="I1" s="2522"/>
      <c r="J1" s="2522"/>
      <c r="K1" s="2522"/>
      <c r="L1" s="2522"/>
      <c r="M1" s="2522"/>
      <c r="N1" s="2522"/>
      <c r="O1" s="2522"/>
      <c r="P1" s="2522"/>
      <c r="Q1" s="2522"/>
      <c r="R1" s="2522"/>
      <c r="S1" s="2522"/>
      <c r="T1" s="2522"/>
      <c r="U1" s="2522"/>
      <c r="V1" s="2522"/>
      <c r="W1" s="2522"/>
      <c r="X1" s="2522"/>
      <c r="Y1" s="2522"/>
      <c r="Z1" s="2522"/>
      <c r="AA1" s="2522"/>
      <c r="AB1" s="2522"/>
      <c r="AC1" s="2522"/>
      <c r="AD1" s="2522"/>
      <c r="AE1" s="2522"/>
      <c r="AF1" s="2522"/>
      <c r="AG1" s="2522"/>
      <c r="AH1" s="2522"/>
      <c r="AI1" s="2522"/>
      <c r="AJ1" s="2522"/>
      <c r="AK1" s="2522"/>
      <c r="AL1" s="2522"/>
      <c r="AM1" s="2522"/>
      <c r="AN1" s="2522"/>
      <c r="AO1" s="2522"/>
      <c r="AP1" s="2522"/>
      <c r="AQ1" s="2522"/>
      <c r="AR1" s="2522"/>
    </row>
    <row r="2" spans="1:90" ht="12" customHeight="1">
      <c r="A2" s="2522"/>
      <c r="C2" s="2522"/>
      <c r="D2" s="2522"/>
      <c r="E2" s="2522"/>
      <c r="F2" s="2522"/>
      <c r="G2" s="2522"/>
      <c r="H2" s="2522"/>
      <c r="I2" s="2522"/>
      <c r="J2" s="2522"/>
      <c r="K2" s="2522"/>
      <c r="L2" s="2522"/>
      <c r="M2" s="2522"/>
      <c r="N2" s="2522"/>
      <c r="O2" s="2522"/>
      <c r="P2" s="2522"/>
      <c r="Q2" s="2522"/>
      <c r="R2" s="2522"/>
      <c r="S2" s="2522"/>
      <c r="T2" s="2522"/>
      <c r="U2" s="2522"/>
      <c r="V2" s="2522"/>
      <c r="W2" s="2522"/>
      <c r="X2" s="2522"/>
      <c r="Y2" s="2522"/>
      <c r="Z2" s="2522"/>
      <c r="AA2" s="2522"/>
      <c r="AB2" s="2522"/>
      <c r="AC2" s="2522"/>
      <c r="AD2" s="2522"/>
      <c r="AE2" s="2522"/>
      <c r="AF2" s="2522"/>
      <c r="AG2" s="2522"/>
      <c r="AH2" s="2522"/>
      <c r="AI2" s="2522"/>
      <c r="AJ2" s="2522"/>
      <c r="AK2" s="2522"/>
      <c r="AL2" s="2522"/>
      <c r="AM2" s="2522"/>
      <c r="AN2" s="2522"/>
      <c r="AO2" s="2522"/>
      <c r="AP2" s="2522"/>
      <c r="AQ2" s="2522"/>
      <c r="AR2" s="2522"/>
    </row>
    <row r="3" spans="1:90" ht="11.25" customHeight="1">
      <c r="A3" s="2520" t="s">
        <v>1126</v>
      </c>
      <c r="C3" s="2522"/>
      <c r="D3" s="2522"/>
      <c r="E3" s="2522"/>
      <c r="F3" s="2522"/>
      <c r="G3" s="2522"/>
      <c r="H3" s="2522"/>
      <c r="I3" s="2522"/>
      <c r="J3" s="2522"/>
      <c r="K3" s="2522"/>
      <c r="L3" s="2522"/>
      <c r="M3" s="2522"/>
      <c r="N3" s="2522"/>
      <c r="O3" s="2522"/>
      <c r="P3" s="2522"/>
      <c r="Q3" s="2522"/>
      <c r="R3" s="2522"/>
      <c r="S3" s="2522"/>
      <c r="T3" s="2522"/>
      <c r="U3" s="2522"/>
      <c r="V3" s="2522"/>
      <c r="W3" s="2522"/>
      <c r="X3" s="2522"/>
      <c r="Y3" s="2522"/>
      <c r="Z3" s="2522"/>
      <c r="AA3" s="2522"/>
      <c r="AB3" s="2522"/>
      <c r="AC3" s="2522"/>
      <c r="AD3" s="2522"/>
      <c r="AE3" s="2522"/>
      <c r="AF3" s="2522"/>
      <c r="AG3" s="2522"/>
      <c r="AH3" s="2522"/>
      <c r="AI3" s="2522"/>
      <c r="AJ3" s="2522"/>
      <c r="AK3" s="2522"/>
      <c r="AL3" s="2522"/>
      <c r="AM3" s="2522"/>
      <c r="AN3" s="2522"/>
      <c r="AO3" s="2522"/>
      <c r="AP3" s="2522"/>
      <c r="AQ3" s="2522"/>
      <c r="AR3" s="2522"/>
    </row>
    <row r="4" spans="1:90" ht="12" customHeight="1">
      <c r="A4" s="2520" t="s">
        <v>1146</v>
      </c>
      <c r="C4" s="2522"/>
      <c r="D4" s="2522"/>
      <c r="E4" s="2522"/>
      <c r="F4" s="2520" t="s">
        <v>380</v>
      </c>
      <c r="G4" s="2522"/>
      <c r="H4" s="2522"/>
      <c r="I4" s="2522"/>
      <c r="J4" s="2522"/>
      <c r="K4" s="2522"/>
      <c r="L4" s="2522"/>
      <c r="M4" s="2522"/>
      <c r="N4" s="2522"/>
      <c r="O4" s="2522"/>
      <c r="P4" s="2522"/>
      <c r="Q4" s="2522"/>
      <c r="R4" s="2522"/>
      <c r="S4" s="2522"/>
      <c r="T4" s="2522"/>
      <c r="U4" s="2522"/>
      <c r="V4" s="2522"/>
      <c r="W4" s="2522"/>
      <c r="X4" s="2522"/>
      <c r="Y4" s="2522"/>
      <c r="Z4" s="2522"/>
      <c r="AA4" s="2522"/>
      <c r="AB4" s="2522"/>
      <c r="AC4" s="2522"/>
      <c r="AD4" s="2522"/>
      <c r="AE4" s="2522"/>
      <c r="AF4" s="2522"/>
      <c r="AG4" s="2522"/>
      <c r="AH4" s="2522"/>
      <c r="AI4" s="2522"/>
      <c r="AJ4" s="2522"/>
      <c r="AK4" s="2522"/>
      <c r="AL4" s="2522"/>
      <c r="AM4" s="2522"/>
      <c r="AN4" s="2522"/>
      <c r="AO4" s="2522"/>
      <c r="AP4" s="2522"/>
      <c r="AQ4" s="2522"/>
      <c r="AR4" s="2522"/>
    </row>
    <row r="5" spans="1:90" ht="7.5" customHeight="1">
      <c r="B5" s="2522"/>
      <c r="C5" s="2522"/>
      <c r="D5" s="2522"/>
      <c r="E5" s="2522"/>
      <c r="F5" s="2522"/>
      <c r="G5" s="2522"/>
      <c r="H5" s="2522"/>
      <c r="I5" s="2522"/>
      <c r="J5" s="2522"/>
      <c r="K5" s="2522"/>
      <c r="L5" s="2522"/>
      <c r="M5" s="2522"/>
      <c r="N5" s="2522"/>
      <c r="O5" s="2522"/>
      <c r="P5" s="2522"/>
      <c r="Q5" s="2522"/>
      <c r="R5" s="2522"/>
      <c r="S5" s="2522"/>
      <c r="T5" s="2522"/>
      <c r="U5" s="2522"/>
      <c r="V5" s="2522"/>
      <c r="W5" s="2522"/>
      <c r="X5" s="2522"/>
      <c r="Y5" s="2522"/>
      <c r="Z5" s="2522"/>
      <c r="AA5" s="2522"/>
      <c r="AB5" s="2522"/>
      <c r="AC5" s="2522"/>
      <c r="AD5" s="2522"/>
      <c r="AE5" s="2522"/>
      <c r="AF5" s="2522"/>
      <c r="AG5" s="2522"/>
      <c r="AH5" s="2522"/>
      <c r="AI5" s="2522"/>
      <c r="AJ5" s="2522"/>
      <c r="AK5" s="2522"/>
      <c r="AL5" s="2522"/>
      <c r="AM5" s="2522"/>
      <c r="AN5" s="2522"/>
      <c r="AO5" s="2522"/>
      <c r="AP5" s="2522"/>
      <c r="AQ5" s="2522"/>
      <c r="AR5" s="2522"/>
    </row>
    <row r="6" spans="1:90">
      <c r="A6" s="2523"/>
      <c r="B6" s="2524"/>
      <c r="C6" s="2525"/>
      <c r="D6" s="2526" t="s">
        <v>1147</v>
      </c>
      <c r="E6" s="2527"/>
      <c r="F6" s="2527"/>
      <c r="G6" s="2524"/>
      <c r="H6" s="2526" t="s">
        <v>1148</v>
      </c>
      <c r="I6" s="2525"/>
      <c r="J6" s="2525"/>
      <c r="K6" s="2524"/>
      <c r="L6" s="2527"/>
      <c r="M6" s="2526" t="s">
        <v>868</v>
      </c>
      <c r="N6" s="2527"/>
      <c r="O6" s="2524"/>
      <c r="P6" s="2526" t="s">
        <v>319</v>
      </c>
      <c r="Q6" s="2525"/>
      <c r="R6" s="2527"/>
      <c r="S6" s="2524"/>
      <c r="T6" s="2526" t="s">
        <v>769</v>
      </c>
      <c r="U6" s="2527"/>
      <c r="V6" s="2527"/>
      <c r="W6" s="2524"/>
      <c r="X6" s="2526" t="s">
        <v>1149</v>
      </c>
      <c r="Y6" s="2527"/>
      <c r="Z6" s="2527"/>
      <c r="AA6" s="2524"/>
      <c r="AB6" s="2526" t="s">
        <v>1131</v>
      </c>
      <c r="AC6" s="2527"/>
      <c r="AD6" s="2527"/>
      <c r="AE6" s="2524"/>
      <c r="AF6" s="2526" t="s">
        <v>1132</v>
      </c>
      <c r="AG6" s="2527"/>
      <c r="AH6" s="2527"/>
      <c r="AI6" s="2524"/>
      <c r="AJ6" s="2526" t="s">
        <v>935</v>
      </c>
      <c r="AK6" s="2527"/>
      <c r="AL6" s="2527"/>
      <c r="AM6" s="2524"/>
      <c r="AN6" s="2525"/>
      <c r="AO6" s="2528" t="s">
        <v>1150</v>
      </c>
      <c r="AP6" s="2527"/>
      <c r="AQ6" s="2527"/>
      <c r="AR6" s="2524"/>
      <c r="AS6" s="2529"/>
      <c r="AT6" s="2529"/>
      <c r="AU6" s="2529"/>
      <c r="CL6" s="2530" t="s">
        <v>380</v>
      </c>
    </row>
    <row r="7" spans="1:90" ht="8.1" customHeight="1">
      <c r="A7" s="2531"/>
      <c r="B7" s="2532" t="s">
        <v>1135</v>
      </c>
      <c r="C7" s="2533"/>
      <c r="D7" s="2533"/>
      <c r="E7" s="2533"/>
      <c r="F7" s="2533"/>
      <c r="G7" s="2534"/>
      <c r="H7" s="2533"/>
      <c r="I7" s="2533"/>
      <c r="J7" s="2533"/>
      <c r="K7" s="2534"/>
      <c r="L7" s="2533"/>
      <c r="M7" s="2533"/>
      <c r="N7" s="2533"/>
      <c r="O7" s="2534"/>
      <c r="P7" s="2533"/>
      <c r="Q7" s="2533"/>
      <c r="R7" s="2533"/>
      <c r="S7" s="2534"/>
      <c r="T7" s="2533"/>
      <c r="U7" s="2533"/>
      <c r="V7" s="2533"/>
      <c r="W7" s="2534"/>
      <c r="X7" s="2533"/>
      <c r="Y7" s="2533"/>
      <c r="Z7" s="2533"/>
      <c r="AA7" s="2534"/>
      <c r="AB7" s="2533"/>
      <c r="AC7" s="2533"/>
      <c r="AD7" s="2533"/>
      <c r="AE7" s="2534"/>
      <c r="AF7" s="2533"/>
      <c r="AG7" s="2533"/>
      <c r="AH7" s="2533"/>
      <c r="AI7" s="2534"/>
      <c r="AJ7" s="2533"/>
      <c r="AK7" s="2533"/>
      <c r="AL7" s="2533"/>
      <c r="AM7" s="2534"/>
      <c r="AN7" s="2533"/>
      <c r="AO7" s="2533"/>
      <c r="AP7" s="2533"/>
      <c r="AQ7" s="2533"/>
      <c r="AR7" s="2534"/>
      <c r="AS7" s="2529"/>
      <c r="AT7" s="2529"/>
      <c r="AU7" s="2529"/>
    </row>
    <row r="8" spans="1:90">
      <c r="A8" s="2535"/>
      <c r="B8" s="2536"/>
      <c r="C8" s="2537" t="s">
        <v>557</v>
      </c>
      <c r="D8" s="2538"/>
      <c r="E8" s="2539" t="s">
        <v>1137</v>
      </c>
      <c r="F8" s="2539" t="s">
        <v>1138</v>
      </c>
      <c r="G8" s="2539" t="s">
        <v>1139</v>
      </c>
      <c r="H8" s="2539" t="s">
        <v>557</v>
      </c>
      <c r="I8" s="2539" t="s">
        <v>1137</v>
      </c>
      <c r="J8" s="2539" t="s">
        <v>1138</v>
      </c>
      <c r="K8" s="2539" t="s">
        <v>1139</v>
      </c>
      <c r="L8" s="2539" t="s">
        <v>557</v>
      </c>
      <c r="M8" s="2539" t="s">
        <v>1137</v>
      </c>
      <c r="N8" s="2539" t="s">
        <v>1138</v>
      </c>
      <c r="O8" s="2539" t="s">
        <v>1139</v>
      </c>
      <c r="P8" s="2539" t="s">
        <v>557</v>
      </c>
      <c r="Q8" s="2539" t="s">
        <v>1137</v>
      </c>
      <c r="R8" s="2539" t="s">
        <v>1138</v>
      </c>
      <c r="S8" s="2539" t="s">
        <v>1139</v>
      </c>
      <c r="T8" s="2539" t="s">
        <v>557</v>
      </c>
      <c r="U8" s="2539" t="s">
        <v>1137</v>
      </c>
      <c r="V8" s="2539" t="s">
        <v>1138</v>
      </c>
      <c r="W8" s="2539" t="s">
        <v>1139</v>
      </c>
      <c r="X8" s="2539" t="s">
        <v>557</v>
      </c>
      <c r="Y8" s="2539" t="s">
        <v>1137</v>
      </c>
      <c r="Z8" s="2539" t="s">
        <v>1138</v>
      </c>
      <c r="AA8" s="2539" t="s">
        <v>1139</v>
      </c>
      <c r="AB8" s="2539" t="s">
        <v>557</v>
      </c>
      <c r="AC8" s="2539" t="s">
        <v>1137</v>
      </c>
      <c r="AD8" s="2539" t="s">
        <v>1138</v>
      </c>
      <c r="AE8" s="2539" t="s">
        <v>1139</v>
      </c>
      <c r="AF8" s="2539" t="s">
        <v>557</v>
      </c>
      <c r="AG8" s="2539" t="s">
        <v>1137</v>
      </c>
      <c r="AH8" s="2539" t="s">
        <v>1138</v>
      </c>
      <c r="AI8" s="2539" t="s">
        <v>1139</v>
      </c>
      <c r="AJ8" s="2539" t="s">
        <v>557</v>
      </c>
      <c r="AK8" s="2539" t="s">
        <v>1137</v>
      </c>
      <c r="AL8" s="2539" t="s">
        <v>1138</v>
      </c>
      <c r="AM8" s="2539" t="s">
        <v>1139</v>
      </c>
      <c r="AN8" s="2539" t="s">
        <v>557</v>
      </c>
      <c r="AO8" s="2539" t="s">
        <v>1137</v>
      </c>
      <c r="AP8" s="2539" t="s">
        <v>1138</v>
      </c>
      <c r="AQ8" s="2537" t="s">
        <v>1139</v>
      </c>
      <c r="AR8" s="2540"/>
      <c r="AS8" s="2529"/>
      <c r="AT8" s="2529"/>
      <c r="AU8" s="2529"/>
    </row>
    <row r="9" spans="1:90" ht="10.5" hidden="1" customHeight="1">
      <c r="A9" s="2541"/>
      <c r="B9" s="2542"/>
      <c r="C9" s="2543"/>
      <c r="D9" s="2542"/>
      <c r="E9" s="2542"/>
      <c r="F9" s="2542"/>
      <c r="G9" s="2542"/>
      <c r="H9" s="2542"/>
      <c r="I9" s="2542"/>
      <c r="J9" s="2542"/>
      <c r="K9" s="2542"/>
      <c r="L9" s="2542"/>
      <c r="M9" s="2542"/>
      <c r="N9" s="2542"/>
      <c r="O9" s="2542"/>
      <c r="P9" s="2542"/>
      <c r="Q9" s="2542"/>
      <c r="R9" s="2542"/>
      <c r="S9" s="2542"/>
      <c r="T9" s="2542"/>
      <c r="U9" s="2542"/>
      <c r="V9" s="2542"/>
      <c r="W9" s="2542"/>
      <c r="X9" s="2542"/>
      <c r="Y9" s="2542"/>
      <c r="Z9" s="2542"/>
      <c r="AA9" s="2542"/>
      <c r="AB9" s="2542"/>
      <c r="AC9" s="2542"/>
      <c r="AD9" s="2542"/>
      <c r="AE9" s="2542"/>
      <c r="AF9" s="2542"/>
      <c r="AG9" s="2542"/>
      <c r="AH9" s="2542"/>
      <c r="AI9" s="2542"/>
      <c r="AJ9" s="2542"/>
      <c r="AK9" s="2542"/>
      <c r="AL9" s="2542"/>
      <c r="AM9" s="2542"/>
      <c r="AN9" s="2542"/>
      <c r="AO9" s="2542"/>
      <c r="AP9" s="2542"/>
      <c r="AQ9" s="2543"/>
      <c r="AR9" s="2542"/>
      <c r="AS9" s="2529"/>
      <c r="AT9" s="2529"/>
      <c r="AU9" s="2529"/>
    </row>
    <row r="10" spans="1:90" ht="10.5" hidden="1" customHeight="1">
      <c r="A10" s="2544"/>
      <c r="B10" s="2545"/>
      <c r="C10" s="2546"/>
      <c r="D10" s="2545"/>
      <c r="E10" s="2545"/>
      <c r="F10" s="2545"/>
      <c r="G10" s="2545"/>
      <c r="H10" s="2545"/>
      <c r="I10" s="2545"/>
      <c r="J10" s="2545"/>
      <c r="K10" s="2545"/>
      <c r="L10" s="2545"/>
      <c r="M10" s="2545"/>
      <c r="N10" s="2545"/>
      <c r="O10" s="2545"/>
      <c r="P10" s="2545"/>
      <c r="Q10" s="2545"/>
      <c r="R10" s="2545"/>
      <c r="S10" s="2545"/>
      <c r="T10" s="2545"/>
      <c r="U10" s="2545"/>
      <c r="V10" s="2545"/>
      <c r="W10" s="2545"/>
      <c r="X10" s="2545"/>
      <c r="Y10" s="2545"/>
      <c r="Z10" s="2545"/>
      <c r="AA10" s="2545"/>
      <c r="AB10" s="2545"/>
      <c r="AC10" s="2545"/>
      <c r="AD10" s="2545"/>
      <c r="AE10" s="2545"/>
      <c r="AF10" s="2545"/>
      <c r="AG10" s="2545"/>
      <c r="AH10" s="2545"/>
      <c r="AI10" s="2545"/>
      <c r="AJ10" s="2545"/>
      <c r="AK10" s="2545"/>
      <c r="AL10" s="2545"/>
      <c r="AM10" s="2545"/>
      <c r="AN10" s="2545"/>
      <c r="AO10" s="2545"/>
      <c r="AP10" s="2545"/>
      <c r="AQ10" s="2546"/>
      <c r="AR10" s="2547"/>
      <c r="AS10" s="2529"/>
      <c r="AT10" s="2529"/>
      <c r="AU10" s="2529"/>
    </row>
    <row r="11" spans="1:90" ht="3.95" customHeight="1">
      <c r="A11" s="2548"/>
      <c r="B11" s="2549"/>
      <c r="C11" s="2550"/>
      <c r="D11" s="2549"/>
      <c r="E11" s="2550"/>
      <c r="F11" s="2550"/>
      <c r="G11" s="2550"/>
      <c r="H11" s="2550"/>
      <c r="I11" s="2550"/>
      <c r="J11" s="2550"/>
      <c r="K11" s="2550"/>
      <c r="L11" s="2550"/>
      <c r="M11" s="2550"/>
      <c r="N11" s="2550"/>
      <c r="O11" s="2550"/>
      <c r="P11" s="2550"/>
      <c r="Q11" s="2550"/>
      <c r="R11" s="2550"/>
      <c r="S11" s="2550"/>
      <c r="T11" s="2550"/>
      <c r="U11" s="2550"/>
      <c r="V11" s="2550"/>
      <c r="W11" s="2550"/>
      <c r="X11" s="2550"/>
      <c r="Y11" s="2550"/>
      <c r="Z11" s="2550"/>
      <c r="AA11" s="2550"/>
      <c r="AB11" s="2550"/>
      <c r="AC11" s="2550"/>
      <c r="AD11" s="2550"/>
      <c r="AE11" s="2550"/>
      <c r="AF11" s="2550"/>
      <c r="AG11" s="2550"/>
      <c r="AH11" s="2550"/>
      <c r="AI11" s="2550"/>
      <c r="AJ11" s="2550"/>
      <c r="AK11" s="2550"/>
      <c r="AL11" s="2550"/>
      <c r="AM11" s="2550"/>
      <c r="AN11" s="2550"/>
      <c r="AO11" s="2550"/>
      <c r="AP11" s="2550"/>
      <c r="AQ11" s="2550"/>
      <c r="AR11" s="2551"/>
      <c r="AS11" s="2548"/>
    </row>
    <row r="12" spans="1:90" ht="9" customHeight="1">
      <c r="A12" s="2544"/>
      <c r="B12" s="2552" t="s">
        <v>470</v>
      </c>
      <c r="C12" s="2553">
        <f>SUM(C13:C29)</f>
        <v>618</v>
      </c>
      <c r="D12" s="2545"/>
      <c r="E12" s="2554">
        <f>SUM(E13:E29)</f>
        <v>306</v>
      </c>
      <c r="F12" s="2554">
        <f>SUM(F13:F29)</f>
        <v>76</v>
      </c>
      <c r="G12" s="2554">
        <f>SUM(G13:G29)</f>
        <v>236</v>
      </c>
      <c r="H12" s="2545"/>
      <c r="I12" s="2545"/>
      <c r="J12" s="2545"/>
      <c r="K12" s="2545"/>
      <c r="L12" s="2554">
        <f t="shared" ref="L12:Q12" si="0">SUM(L13:L29)</f>
        <v>8</v>
      </c>
      <c r="M12" s="2554">
        <f t="shared" si="0"/>
        <v>2</v>
      </c>
      <c r="N12" s="2554">
        <f t="shared" si="0"/>
        <v>4</v>
      </c>
      <c r="O12" s="2554">
        <f t="shared" si="0"/>
        <v>2</v>
      </c>
      <c r="P12" s="2554">
        <f t="shared" si="0"/>
        <v>3</v>
      </c>
      <c r="Q12" s="2554">
        <f t="shared" si="0"/>
        <v>2</v>
      </c>
      <c r="R12" s="2545"/>
      <c r="S12" s="2554">
        <f t="shared" ref="S12:AG12" si="1">SUM(S13:S29)</f>
        <v>1</v>
      </c>
      <c r="T12" s="2554">
        <f t="shared" si="1"/>
        <v>215</v>
      </c>
      <c r="U12" s="2554">
        <f t="shared" si="1"/>
        <v>130</v>
      </c>
      <c r="V12" s="2554">
        <f t="shared" si="1"/>
        <v>24</v>
      </c>
      <c r="W12" s="2554">
        <f t="shared" si="1"/>
        <v>61</v>
      </c>
      <c r="X12" s="2554">
        <f t="shared" si="1"/>
        <v>211</v>
      </c>
      <c r="Y12" s="2554">
        <f t="shared" si="1"/>
        <v>95</v>
      </c>
      <c r="Z12" s="2554">
        <f t="shared" si="1"/>
        <v>15</v>
      </c>
      <c r="AA12" s="2554">
        <f t="shared" si="1"/>
        <v>101</v>
      </c>
      <c r="AB12" s="2554">
        <f t="shared" si="1"/>
        <v>125</v>
      </c>
      <c r="AC12" s="2554">
        <f t="shared" si="1"/>
        <v>61</v>
      </c>
      <c r="AD12" s="2554">
        <f t="shared" si="1"/>
        <v>25</v>
      </c>
      <c r="AE12" s="2554">
        <f t="shared" si="1"/>
        <v>39</v>
      </c>
      <c r="AF12" s="2554">
        <f t="shared" si="1"/>
        <v>6</v>
      </c>
      <c r="AG12" s="2554">
        <f t="shared" si="1"/>
        <v>3</v>
      </c>
      <c r="AH12" s="2545"/>
      <c r="AI12" s="2554">
        <f t="shared" ref="AI12:AQ12" si="2">SUM(AI13:AI29)</f>
        <v>3</v>
      </c>
      <c r="AJ12" s="2554">
        <f t="shared" si="2"/>
        <v>10</v>
      </c>
      <c r="AK12" s="2554">
        <f t="shared" si="2"/>
        <v>2</v>
      </c>
      <c r="AL12" s="2554">
        <f t="shared" si="2"/>
        <v>1</v>
      </c>
      <c r="AM12" s="2554">
        <f t="shared" si="2"/>
        <v>7</v>
      </c>
      <c r="AN12" s="2554">
        <f t="shared" si="2"/>
        <v>40</v>
      </c>
      <c r="AO12" s="2554">
        <f t="shared" si="2"/>
        <v>11</v>
      </c>
      <c r="AP12" s="2554">
        <f t="shared" si="2"/>
        <v>7</v>
      </c>
      <c r="AQ12" s="2554">
        <f t="shared" si="2"/>
        <v>22</v>
      </c>
      <c r="AR12" s="2547"/>
    </row>
    <row r="13" spans="1:90" ht="11.1" customHeight="1">
      <c r="A13" s="2544"/>
      <c r="B13" s="2555" t="s">
        <v>471</v>
      </c>
      <c r="C13" s="2556">
        <f t="shared" ref="C13:C27" si="3">SUM(E13:G13)</f>
        <v>187</v>
      </c>
      <c r="D13" s="2547"/>
      <c r="E13" s="2557">
        <f t="shared" ref="E13:E27" si="4">SUM(I13+M13+Q13+U13+Y13+AC13+AG13+AK13+AO13)</f>
        <v>81</v>
      </c>
      <c r="F13" s="2557">
        <f t="shared" ref="F13:F20" si="5">(J13+N13+R13+V13+Z13+AD13+AH13+AL13+AP13)</f>
        <v>32</v>
      </c>
      <c r="G13" s="2557">
        <f t="shared" ref="G13:G22" si="6">(K13+O13+W13+AA13+AE13+AI13+AM13+AQ13)</f>
        <v>74</v>
      </c>
      <c r="H13" s="2547"/>
      <c r="I13" s="2547"/>
      <c r="J13" s="2547"/>
      <c r="K13" s="2547"/>
      <c r="L13" s="2557">
        <f>SUM(M13:O13)</f>
        <v>1</v>
      </c>
      <c r="M13" s="2557">
        <v>1</v>
      </c>
      <c r="N13" s="2547"/>
      <c r="O13" s="2547"/>
      <c r="P13" s="2547"/>
      <c r="Q13" s="2547"/>
      <c r="R13" s="2547"/>
      <c r="S13" s="2547"/>
      <c r="T13" s="2557">
        <f t="shared" ref="T13:T27" si="7">SUM(U13:W13)</f>
        <v>66</v>
      </c>
      <c r="U13" s="2557">
        <v>32</v>
      </c>
      <c r="V13" s="2557">
        <v>14</v>
      </c>
      <c r="W13" s="2557">
        <v>20</v>
      </c>
      <c r="X13" s="2557">
        <f t="shared" ref="X13:X27" si="8">SUM(Y13:AA13)</f>
        <v>66</v>
      </c>
      <c r="Y13" s="2557">
        <v>30</v>
      </c>
      <c r="Z13" s="2557">
        <v>7</v>
      </c>
      <c r="AA13" s="2557">
        <v>29</v>
      </c>
      <c r="AB13" s="2557">
        <f t="shared" ref="AB13:AB23" si="9">SUM(AC13:AE13)</f>
        <v>48</v>
      </c>
      <c r="AC13" s="2557">
        <v>18</v>
      </c>
      <c r="AD13" s="2557">
        <v>10</v>
      </c>
      <c r="AE13" s="2557">
        <v>20</v>
      </c>
      <c r="AF13" s="2547"/>
      <c r="AG13" s="2547"/>
      <c r="AH13" s="2547"/>
      <c r="AI13" s="2547"/>
      <c r="AJ13" s="2557">
        <f>SUM(AK13:AM13)</f>
        <v>2</v>
      </c>
      <c r="AK13" s="2547"/>
      <c r="AL13" s="2547"/>
      <c r="AM13" s="2557">
        <v>2</v>
      </c>
      <c r="AN13" s="2557">
        <f t="shared" ref="AN13:AN22" si="10">SUM(AO13:AQ13)</f>
        <v>4</v>
      </c>
      <c r="AO13" s="2547"/>
      <c r="AP13" s="2557">
        <v>1</v>
      </c>
      <c r="AQ13" s="2556">
        <v>3</v>
      </c>
      <c r="AR13" s="2547"/>
    </row>
    <row r="14" spans="1:90" ht="11.1" customHeight="1">
      <c r="A14" s="2544"/>
      <c r="B14" s="2555" t="s">
        <v>1256</v>
      </c>
      <c r="C14" s="2556">
        <f t="shared" si="3"/>
        <v>34</v>
      </c>
      <c r="D14" s="2547"/>
      <c r="E14" s="2557">
        <f t="shared" si="4"/>
        <v>12</v>
      </c>
      <c r="F14" s="2557">
        <f t="shared" si="5"/>
        <v>1</v>
      </c>
      <c r="G14" s="2557">
        <f t="shared" si="6"/>
        <v>21</v>
      </c>
      <c r="H14" s="2547"/>
      <c r="I14" s="2547"/>
      <c r="J14" s="2547"/>
      <c r="K14" s="2547"/>
      <c r="L14" s="2547"/>
      <c r="M14" s="2547"/>
      <c r="N14" s="2547"/>
      <c r="O14" s="2547"/>
      <c r="P14" s="2557">
        <f>SUM(Q14:S14)</f>
        <v>1</v>
      </c>
      <c r="Q14" s="2557">
        <v>1</v>
      </c>
      <c r="R14" s="2547"/>
      <c r="S14" s="2547"/>
      <c r="T14" s="2557">
        <f t="shared" si="7"/>
        <v>13</v>
      </c>
      <c r="U14" s="2557">
        <v>3</v>
      </c>
      <c r="V14" s="2557">
        <v>1</v>
      </c>
      <c r="W14" s="2557">
        <v>9</v>
      </c>
      <c r="X14" s="2557">
        <f t="shared" si="8"/>
        <v>9</v>
      </c>
      <c r="Y14" s="2557">
        <v>5</v>
      </c>
      <c r="Z14" s="2547"/>
      <c r="AA14" s="2557">
        <v>4</v>
      </c>
      <c r="AB14" s="2557">
        <f t="shared" si="9"/>
        <v>7</v>
      </c>
      <c r="AC14" s="2557">
        <v>2</v>
      </c>
      <c r="AD14" s="2547"/>
      <c r="AE14" s="2557">
        <v>5</v>
      </c>
      <c r="AF14" s="2547"/>
      <c r="AG14" s="2547"/>
      <c r="AH14" s="2547"/>
      <c r="AI14" s="2547"/>
      <c r="AJ14" s="2547"/>
      <c r="AK14" s="2547"/>
      <c r="AL14" s="2547"/>
      <c r="AM14" s="2547"/>
      <c r="AN14" s="2557">
        <f t="shared" si="10"/>
        <v>4</v>
      </c>
      <c r="AO14" s="2557">
        <v>1</v>
      </c>
      <c r="AP14" s="2547"/>
      <c r="AQ14" s="2556">
        <v>3</v>
      </c>
      <c r="AR14" s="2547"/>
    </row>
    <row r="15" spans="1:90" ht="11.1" customHeight="1">
      <c r="A15" s="2544"/>
      <c r="B15" s="2555" t="s">
        <v>473</v>
      </c>
      <c r="C15" s="2556">
        <f t="shared" si="3"/>
        <v>36</v>
      </c>
      <c r="D15" s="2547"/>
      <c r="E15" s="2557">
        <f t="shared" si="4"/>
        <v>19</v>
      </c>
      <c r="F15" s="2557">
        <f t="shared" si="5"/>
        <v>1</v>
      </c>
      <c r="G15" s="2557">
        <f t="shared" si="6"/>
        <v>16</v>
      </c>
      <c r="H15" s="2547"/>
      <c r="I15" s="2547"/>
      <c r="J15" s="2547"/>
      <c r="K15" s="2547"/>
      <c r="L15" s="2547"/>
      <c r="M15" s="2547"/>
      <c r="N15" s="2547"/>
      <c r="O15" s="2547"/>
      <c r="P15" s="2547"/>
      <c r="Q15" s="2547"/>
      <c r="R15" s="2547"/>
      <c r="S15" s="2547"/>
      <c r="T15" s="2557">
        <f t="shared" si="7"/>
        <v>18</v>
      </c>
      <c r="U15" s="2557">
        <v>12</v>
      </c>
      <c r="V15" s="2557">
        <v>1</v>
      </c>
      <c r="W15" s="2557">
        <v>5</v>
      </c>
      <c r="X15" s="2557">
        <f t="shared" si="8"/>
        <v>10</v>
      </c>
      <c r="Y15" s="2557">
        <v>4</v>
      </c>
      <c r="Z15" s="2547"/>
      <c r="AA15" s="2557">
        <v>6</v>
      </c>
      <c r="AB15" s="2557">
        <f t="shared" si="9"/>
        <v>3</v>
      </c>
      <c r="AC15" s="2557">
        <v>1</v>
      </c>
      <c r="AD15" s="2547"/>
      <c r="AE15" s="2557">
        <v>2</v>
      </c>
      <c r="AF15" s="2557">
        <f>SUM(AG15:AI15)</f>
        <v>4</v>
      </c>
      <c r="AG15" s="2557">
        <v>1</v>
      </c>
      <c r="AH15" s="2547"/>
      <c r="AI15" s="2557">
        <v>3</v>
      </c>
      <c r="AJ15" s="2547"/>
      <c r="AK15" s="2547"/>
      <c r="AL15" s="2547"/>
      <c r="AM15" s="2547"/>
      <c r="AN15" s="2557">
        <f t="shared" si="10"/>
        <v>1</v>
      </c>
      <c r="AO15" s="2557">
        <v>1</v>
      </c>
      <c r="AP15" s="2547"/>
      <c r="AQ15" s="2558"/>
      <c r="AR15" s="2547"/>
    </row>
    <row r="16" spans="1:90" ht="11.1" customHeight="1">
      <c r="A16" s="2544"/>
      <c r="B16" s="2555" t="s">
        <v>474</v>
      </c>
      <c r="C16" s="2556">
        <f t="shared" si="3"/>
        <v>32</v>
      </c>
      <c r="D16" s="2547"/>
      <c r="E16" s="2557">
        <f t="shared" si="4"/>
        <v>21</v>
      </c>
      <c r="F16" s="2557">
        <f t="shared" si="5"/>
        <v>1</v>
      </c>
      <c r="G16" s="2557">
        <f t="shared" si="6"/>
        <v>10</v>
      </c>
      <c r="H16" s="2547"/>
      <c r="I16" s="2547"/>
      <c r="J16" s="2547"/>
      <c r="K16" s="2547"/>
      <c r="L16" s="2557">
        <f>SUM(M16:O16)</f>
        <v>1</v>
      </c>
      <c r="M16" s="2557">
        <v>1</v>
      </c>
      <c r="N16" s="2547"/>
      <c r="O16" s="2547"/>
      <c r="P16" s="2547"/>
      <c r="Q16" s="2547"/>
      <c r="R16" s="2547"/>
      <c r="S16" s="2547"/>
      <c r="T16" s="2557">
        <f t="shared" si="7"/>
        <v>11</v>
      </c>
      <c r="U16" s="2557">
        <v>11</v>
      </c>
      <c r="V16" s="2547"/>
      <c r="W16" s="2547"/>
      <c r="X16" s="2557">
        <f t="shared" si="8"/>
        <v>11</v>
      </c>
      <c r="Y16" s="2557">
        <v>1</v>
      </c>
      <c r="Z16" s="2547"/>
      <c r="AA16" s="2557">
        <v>10</v>
      </c>
      <c r="AB16" s="2557">
        <f t="shared" si="9"/>
        <v>5</v>
      </c>
      <c r="AC16" s="2557">
        <v>5</v>
      </c>
      <c r="AD16" s="2547"/>
      <c r="AE16" s="2547"/>
      <c r="AF16" s="2547"/>
      <c r="AG16" s="2547"/>
      <c r="AH16" s="2547"/>
      <c r="AI16" s="2547"/>
      <c r="AJ16" s="2547"/>
      <c r="AK16" s="2547"/>
      <c r="AL16" s="2547"/>
      <c r="AM16" s="2547"/>
      <c r="AN16" s="2557">
        <f t="shared" si="10"/>
        <v>4</v>
      </c>
      <c r="AO16" s="2557">
        <v>3</v>
      </c>
      <c r="AP16" s="2557">
        <v>1</v>
      </c>
      <c r="AQ16" s="2558"/>
      <c r="AR16" s="2547"/>
    </row>
    <row r="17" spans="1:87" ht="11.1" customHeight="1">
      <c r="A17" s="2544"/>
      <c r="B17" s="2555" t="s">
        <v>475</v>
      </c>
      <c r="C17" s="2556">
        <f t="shared" si="3"/>
        <v>56</v>
      </c>
      <c r="D17" s="2547"/>
      <c r="E17" s="2557">
        <f t="shared" si="4"/>
        <v>35</v>
      </c>
      <c r="F17" s="2557">
        <f t="shared" si="5"/>
        <v>6</v>
      </c>
      <c r="G17" s="2557">
        <f t="shared" si="6"/>
        <v>15</v>
      </c>
      <c r="H17" s="2547"/>
      <c r="I17" s="2547"/>
      <c r="J17" s="2547"/>
      <c r="K17" s="2547"/>
      <c r="L17" s="2547"/>
      <c r="M17" s="2547"/>
      <c r="N17" s="2547"/>
      <c r="O17" s="2547"/>
      <c r="P17" s="2547"/>
      <c r="Q17" s="2547"/>
      <c r="R17" s="2547"/>
      <c r="S17" s="2547"/>
      <c r="T17" s="2557">
        <f t="shared" si="7"/>
        <v>18</v>
      </c>
      <c r="U17" s="2557">
        <v>12</v>
      </c>
      <c r="V17" s="2557">
        <v>1</v>
      </c>
      <c r="W17" s="2557">
        <v>5</v>
      </c>
      <c r="X17" s="2557">
        <f t="shared" si="8"/>
        <v>18</v>
      </c>
      <c r="Y17" s="2557">
        <v>14</v>
      </c>
      <c r="Z17" s="2547"/>
      <c r="AA17" s="2557">
        <v>4</v>
      </c>
      <c r="AB17" s="2557">
        <f t="shared" si="9"/>
        <v>17</v>
      </c>
      <c r="AC17" s="2557">
        <v>9</v>
      </c>
      <c r="AD17" s="2557">
        <v>5</v>
      </c>
      <c r="AE17" s="2557">
        <v>3</v>
      </c>
      <c r="AF17" s="2547"/>
      <c r="AG17" s="2547"/>
      <c r="AH17" s="2547"/>
      <c r="AI17" s="2547"/>
      <c r="AJ17" s="2557">
        <f>SUM(AK17:AM17)</f>
        <v>2</v>
      </c>
      <c r="AK17" s="2547"/>
      <c r="AL17" s="2547"/>
      <c r="AM17" s="2557">
        <v>2</v>
      </c>
      <c r="AN17" s="2557">
        <f t="shared" si="10"/>
        <v>1</v>
      </c>
      <c r="AO17" s="2547"/>
      <c r="AP17" s="2547"/>
      <c r="AQ17" s="2556">
        <v>1</v>
      </c>
      <c r="AR17" s="2547"/>
      <c r="BD17" s="2559"/>
    </row>
    <row r="18" spans="1:87" ht="11.1" customHeight="1">
      <c r="A18" s="2544"/>
      <c r="B18" s="2555" t="s">
        <v>476</v>
      </c>
      <c r="C18" s="2556">
        <f t="shared" si="3"/>
        <v>31</v>
      </c>
      <c r="D18" s="2547"/>
      <c r="E18" s="2557">
        <f t="shared" si="4"/>
        <v>8</v>
      </c>
      <c r="F18" s="2557">
        <f t="shared" si="5"/>
        <v>9</v>
      </c>
      <c r="G18" s="2557">
        <f t="shared" si="6"/>
        <v>14</v>
      </c>
      <c r="H18" s="2547"/>
      <c r="I18" s="2547"/>
      <c r="J18" s="2547"/>
      <c r="K18" s="2547"/>
      <c r="L18" s="2557">
        <f>SUM(M18:O18)</f>
        <v>2</v>
      </c>
      <c r="M18" s="2547"/>
      <c r="N18" s="2557">
        <v>2</v>
      </c>
      <c r="O18" s="2547"/>
      <c r="P18" s="2557">
        <f>SUM(Q18:S18)</f>
        <v>1</v>
      </c>
      <c r="Q18" s="2557">
        <v>1</v>
      </c>
      <c r="R18" s="2547"/>
      <c r="S18" s="2547"/>
      <c r="T18" s="2557">
        <f t="shared" si="7"/>
        <v>10</v>
      </c>
      <c r="U18" s="2557">
        <v>3</v>
      </c>
      <c r="V18" s="2557">
        <v>3</v>
      </c>
      <c r="W18" s="2557">
        <v>4</v>
      </c>
      <c r="X18" s="2557">
        <f t="shared" si="8"/>
        <v>5</v>
      </c>
      <c r="Y18" s="2557">
        <v>2</v>
      </c>
      <c r="Z18" s="2547"/>
      <c r="AA18" s="2557">
        <v>3</v>
      </c>
      <c r="AB18" s="2557">
        <f t="shared" si="9"/>
        <v>7</v>
      </c>
      <c r="AC18" s="2557">
        <v>2</v>
      </c>
      <c r="AD18" s="2557">
        <v>3</v>
      </c>
      <c r="AE18" s="2557">
        <v>2</v>
      </c>
      <c r="AF18" s="2547"/>
      <c r="AG18" s="2547"/>
      <c r="AH18" s="2547"/>
      <c r="AI18" s="2547"/>
      <c r="AJ18" s="2547"/>
      <c r="AK18" s="2547"/>
      <c r="AL18" s="2547"/>
      <c r="AM18" s="2547"/>
      <c r="AN18" s="2557">
        <f t="shared" si="10"/>
        <v>6</v>
      </c>
      <c r="AO18" s="2547"/>
      <c r="AP18" s="2557">
        <v>1</v>
      </c>
      <c r="AQ18" s="2556">
        <v>5</v>
      </c>
      <c r="AR18" s="2547"/>
    </row>
    <row r="19" spans="1:87" ht="11.1" customHeight="1">
      <c r="A19" s="2544"/>
      <c r="B19" s="2555" t="s">
        <v>477</v>
      </c>
      <c r="C19" s="2556">
        <f t="shared" si="3"/>
        <v>27</v>
      </c>
      <c r="D19" s="2547"/>
      <c r="E19" s="2557">
        <f t="shared" si="4"/>
        <v>12</v>
      </c>
      <c r="F19" s="2557">
        <f t="shared" si="5"/>
        <v>3</v>
      </c>
      <c r="G19" s="2557">
        <f t="shared" si="6"/>
        <v>12</v>
      </c>
      <c r="H19" s="2547"/>
      <c r="I19" s="2547"/>
      <c r="J19" s="2547"/>
      <c r="K19" s="2547"/>
      <c r="L19" s="2547"/>
      <c r="M19" s="2547"/>
      <c r="N19" s="2547"/>
      <c r="O19" s="2547"/>
      <c r="P19" s="2547"/>
      <c r="Q19" s="2547"/>
      <c r="R19" s="2547"/>
      <c r="S19" s="2547"/>
      <c r="T19" s="2557">
        <f t="shared" si="7"/>
        <v>8</v>
      </c>
      <c r="U19" s="2557">
        <v>6</v>
      </c>
      <c r="V19" s="2547"/>
      <c r="W19" s="2557">
        <v>2</v>
      </c>
      <c r="X19" s="2557">
        <f t="shared" si="8"/>
        <v>8</v>
      </c>
      <c r="Y19" s="2557">
        <v>3</v>
      </c>
      <c r="Z19" s="2547"/>
      <c r="AA19" s="2557">
        <v>5</v>
      </c>
      <c r="AB19" s="2557">
        <f t="shared" si="9"/>
        <v>6</v>
      </c>
      <c r="AC19" s="2557">
        <v>2</v>
      </c>
      <c r="AD19" s="2557">
        <v>2</v>
      </c>
      <c r="AE19" s="2557">
        <v>2</v>
      </c>
      <c r="AF19" s="2547"/>
      <c r="AG19" s="2547"/>
      <c r="AH19" s="2547"/>
      <c r="AI19" s="2547"/>
      <c r="AJ19" s="2557">
        <f>SUM(AK19:AM19)</f>
        <v>4</v>
      </c>
      <c r="AK19" s="2557">
        <v>1</v>
      </c>
      <c r="AL19" s="2557">
        <v>1</v>
      </c>
      <c r="AM19" s="2557">
        <v>2</v>
      </c>
      <c r="AN19" s="2557">
        <f t="shared" si="10"/>
        <v>1</v>
      </c>
      <c r="AO19" s="2547"/>
      <c r="AP19" s="2547"/>
      <c r="AQ19" s="2556">
        <v>1</v>
      </c>
      <c r="AR19" s="2547"/>
      <c r="BD19" s="2559"/>
    </row>
    <row r="20" spans="1:87" ht="11.1" customHeight="1">
      <c r="A20" s="2544"/>
      <c r="B20" s="2555" t="s">
        <v>478</v>
      </c>
      <c r="C20" s="2556">
        <f t="shared" si="3"/>
        <v>18</v>
      </c>
      <c r="D20" s="2547"/>
      <c r="E20" s="2557">
        <f t="shared" si="4"/>
        <v>8</v>
      </c>
      <c r="F20" s="2557">
        <f t="shared" si="5"/>
        <v>4</v>
      </c>
      <c r="G20" s="2557">
        <f t="shared" si="6"/>
        <v>6</v>
      </c>
      <c r="H20" s="2547"/>
      <c r="I20" s="2547"/>
      <c r="J20" s="2547"/>
      <c r="K20" s="2547"/>
      <c r="L20" s="2557">
        <f>SUM(M20:O20)</f>
        <v>2</v>
      </c>
      <c r="M20" s="2547"/>
      <c r="N20" s="2557">
        <v>1</v>
      </c>
      <c r="O20" s="2557">
        <v>1</v>
      </c>
      <c r="P20" s="2547"/>
      <c r="Q20" s="2547"/>
      <c r="R20" s="2547"/>
      <c r="S20" s="2547"/>
      <c r="T20" s="2557">
        <f t="shared" si="7"/>
        <v>9</v>
      </c>
      <c r="U20" s="2557">
        <v>6</v>
      </c>
      <c r="V20" s="2547"/>
      <c r="W20" s="2557">
        <v>3</v>
      </c>
      <c r="X20" s="2557">
        <f t="shared" si="8"/>
        <v>2</v>
      </c>
      <c r="Y20" s="2547"/>
      <c r="Z20" s="2557">
        <v>1</v>
      </c>
      <c r="AA20" s="2557">
        <v>1</v>
      </c>
      <c r="AB20" s="2557">
        <f t="shared" si="9"/>
        <v>3</v>
      </c>
      <c r="AC20" s="2557">
        <v>1</v>
      </c>
      <c r="AD20" s="2557">
        <v>2</v>
      </c>
      <c r="AE20" s="2547"/>
      <c r="AF20" s="2547"/>
      <c r="AG20" s="2547"/>
      <c r="AH20" s="2547"/>
      <c r="AI20" s="2547"/>
      <c r="AJ20" s="2547"/>
      <c r="AK20" s="2547"/>
      <c r="AL20" s="2547"/>
      <c r="AM20" s="2547"/>
      <c r="AN20" s="2557">
        <f t="shared" si="10"/>
        <v>2</v>
      </c>
      <c r="AO20" s="2557">
        <v>1</v>
      </c>
      <c r="AP20" s="2547"/>
      <c r="AQ20" s="2556">
        <v>1</v>
      </c>
      <c r="AR20" s="2547"/>
      <c r="BD20" s="2559"/>
    </row>
    <row r="21" spans="1:87" ht="11.1" customHeight="1">
      <c r="A21" s="2544"/>
      <c r="B21" s="2555" t="s">
        <v>479</v>
      </c>
      <c r="C21" s="2556">
        <f t="shared" si="3"/>
        <v>15</v>
      </c>
      <c r="D21" s="2547"/>
      <c r="E21" s="2557">
        <f t="shared" si="4"/>
        <v>4</v>
      </c>
      <c r="F21" s="2547"/>
      <c r="G21" s="2557">
        <f t="shared" si="6"/>
        <v>11</v>
      </c>
      <c r="H21" s="2547"/>
      <c r="I21" s="2547"/>
      <c r="J21" s="2547"/>
      <c r="K21" s="2547"/>
      <c r="L21" s="2547"/>
      <c r="M21" s="2547"/>
      <c r="N21" s="2547"/>
      <c r="O21" s="2547"/>
      <c r="P21" s="2547"/>
      <c r="Q21" s="2547"/>
      <c r="R21" s="2547"/>
      <c r="S21" s="2547"/>
      <c r="T21" s="2557">
        <f t="shared" si="7"/>
        <v>7</v>
      </c>
      <c r="U21" s="2557">
        <v>2</v>
      </c>
      <c r="V21" s="2547"/>
      <c r="W21" s="2557">
        <v>5</v>
      </c>
      <c r="X21" s="2557">
        <f t="shared" si="8"/>
        <v>6</v>
      </c>
      <c r="Y21" s="2557">
        <v>1</v>
      </c>
      <c r="Z21" s="2547"/>
      <c r="AA21" s="2557">
        <v>5</v>
      </c>
      <c r="AB21" s="2557">
        <f t="shared" si="9"/>
        <v>1</v>
      </c>
      <c r="AC21" s="2547"/>
      <c r="AD21" s="2547"/>
      <c r="AE21" s="2557">
        <v>1</v>
      </c>
      <c r="AF21" s="2547"/>
      <c r="AG21" s="2547"/>
      <c r="AH21" s="2547"/>
      <c r="AI21" s="2547"/>
      <c r="AJ21" s="2547"/>
      <c r="AK21" s="2547"/>
      <c r="AL21" s="2547"/>
      <c r="AM21" s="2547"/>
      <c r="AN21" s="2557">
        <f t="shared" si="10"/>
        <v>1</v>
      </c>
      <c r="AO21" s="2557">
        <v>1</v>
      </c>
      <c r="AP21" s="2547"/>
      <c r="AQ21" s="2558"/>
      <c r="AR21" s="2547"/>
      <c r="BD21" s="2559"/>
    </row>
    <row r="22" spans="1:87" ht="11.1" customHeight="1">
      <c r="A22" s="2544"/>
      <c r="B22" s="2555" t="s">
        <v>1257</v>
      </c>
      <c r="C22" s="2556">
        <f t="shared" si="3"/>
        <v>19</v>
      </c>
      <c r="D22" s="2547"/>
      <c r="E22" s="2557">
        <f t="shared" si="4"/>
        <v>8</v>
      </c>
      <c r="F22" s="2557">
        <f>(J22+N22+R22+V22+Z22+AD22+AH22+AL22+AP22)</f>
        <v>8</v>
      </c>
      <c r="G22" s="2557">
        <f t="shared" si="6"/>
        <v>3</v>
      </c>
      <c r="H22" s="2547"/>
      <c r="I22" s="2547"/>
      <c r="J22" s="2547"/>
      <c r="K22" s="2547"/>
      <c r="L22" s="2557">
        <f>SUM(M22:O22)</f>
        <v>1</v>
      </c>
      <c r="M22" s="2547"/>
      <c r="N22" s="2547"/>
      <c r="O22" s="2557">
        <v>1</v>
      </c>
      <c r="P22" s="2547"/>
      <c r="Q22" s="2547"/>
      <c r="R22" s="2547"/>
      <c r="S22" s="2547"/>
      <c r="T22" s="2557">
        <f t="shared" si="7"/>
        <v>7</v>
      </c>
      <c r="U22" s="2557">
        <v>3</v>
      </c>
      <c r="V22" s="2557">
        <v>3</v>
      </c>
      <c r="W22" s="2557">
        <v>1</v>
      </c>
      <c r="X22" s="2557">
        <f t="shared" si="8"/>
        <v>3</v>
      </c>
      <c r="Y22" s="2557">
        <v>1</v>
      </c>
      <c r="Z22" s="2557">
        <v>1</v>
      </c>
      <c r="AA22" s="2557">
        <v>1</v>
      </c>
      <c r="AB22" s="2557">
        <f t="shared" si="9"/>
        <v>5</v>
      </c>
      <c r="AC22" s="2557">
        <v>2</v>
      </c>
      <c r="AD22" s="2557">
        <v>3</v>
      </c>
      <c r="AE22" s="2547"/>
      <c r="AF22" s="2547"/>
      <c r="AG22" s="2547"/>
      <c r="AH22" s="2547"/>
      <c r="AI22" s="2547"/>
      <c r="AJ22" s="2547"/>
      <c r="AK22" s="2547"/>
      <c r="AL22" s="2547"/>
      <c r="AM22" s="2547"/>
      <c r="AN22" s="2557">
        <f t="shared" si="10"/>
        <v>3</v>
      </c>
      <c r="AO22" s="2557">
        <v>2</v>
      </c>
      <c r="AP22" s="2557">
        <v>1</v>
      </c>
      <c r="AQ22" s="2558"/>
      <c r="AR22" s="2547"/>
    </row>
    <row r="23" spans="1:87" ht="11.1" customHeight="1">
      <c r="A23" s="2544"/>
      <c r="B23" s="2555" t="s">
        <v>481</v>
      </c>
      <c r="C23" s="2556">
        <f t="shared" si="3"/>
        <v>30</v>
      </c>
      <c r="D23" s="2547"/>
      <c r="E23" s="2557">
        <f t="shared" si="4"/>
        <v>14</v>
      </c>
      <c r="F23" s="2547"/>
      <c r="G23" s="2557">
        <f>(K23+O23+S23+W23+AA23+AE23+AI23+AM23+AQ23)</f>
        <v>16</v>
      </c>
      <c r="H23" s="2547"/>
      <c r="I23" s="2547"/>
      <c r="J23" s="2547"/>
      <c r="K23" s="2547"/>
      <c r="L23" s="2547"/>
      <c r="M23" s="2547"/>
      <c r="N23" s="2547"/>
      <c r="O23" s="2547"/>
      <c r="P23" s="2547"/>
      <c r="Q23" s="2547"/>
      <c r="R23" s="2547"/>
      <c r="S23" s="2547"/>
      <c r="T23" s="2557">
        <f t="shared" si="7"/>
        <v>4</v>
      </c>
      <c r="U23" s="2557">
        <v>4</v>
      </c>
      <c r="V23" s="2547"/>
      <c r="W23" s="2547"/>
      <c r="X23" s="2557">
        <f t="shared" si="8"/>
        <v>19</v>
      </c>
      <c r="Y23" s="2557">
        <v>5</v>
      </c>
      <c r="Z23" s="2547"/>
      <c r="AA23" s="2557">
        <v>14</v>
      </c>
      <c r="AB23" s="2557">
        <f t="shared" si="9"/>
        <v>4</v>
      </c>
      <c r="AC23" s="2557">
        <v>3</v>
      </c>
      <c r="AD23" s="2547"/>
      <c r="AE23" s="2557">
        <v>1</v>
      </c>
      <c r="AF23" s="2557">
        <f>SUM(AG23:AI23)</f>
        <v>1</v>
      </c>
      <c r="AG23" s="2557">
        <v>1</v>
      </c>
      <c r="AH23" s="2547"/>
      <c r="AI23" s="2547"/>
      <c r="AJ23" s="2557">
        <f>SUM(AK23:AM23)</f>
        <v>2</v>
      </c>
      <c r="AK23" s="2557">
        <v>1</v>
      </c>
      <c r="AL23" s="2547"/>
      <c r="AM23" s="2557">
        <v>1</v>
      </c>
      <c r="AN23" s="2547"/>
      <c r="AO23" s="2547"/>
      <c r="AP23" s="2547"/>
      <c r="AQ23" s="2558"/>
      <c r="AR23" s="2547"/>
    </row>
    <row r="24" spans="1:87" ht="11.1" customHeight="1">
      <c r="A24" s="2544"/>
      <c r="B24" s="2555" t="s">
        <v>482</v>
      </c>
      <c r="C24" s="2556">
        <f t="shared" si="3"/>
        <v>12</v>
      </c>
      <c r="D24" s="2547"/>
      <c r="E24" s="2557">
        <f t="shared" si="4"/>
        <v>4</v>
      </c>
      <c r="F24" s="2557">
        <f>(J24+N24+R24+V24+Z24+AD24+AH24+AL24+AP24)</f>
        <v>5</v>
      </c>
      <c r="G24" s="2557">
        <f>(K24+O24+W24+AA24+AE24+AI24+AM24+AQ24)</f>
        <v>3</v>
      </c>
      <c r="H24" s="2547"/>
      <c r="I24" s="2547"/>
      <c r="J24" s="2547"/>
      <c r="K24" s="2547"/>
      <c r="L24" s="2557">
        <f>SUM(M24:O24)</f>
        <v>1</v>
      </c>
      <c r="M24" s="2547"/>
      <c r="N24" s="2557">
        <v>1</v>
      </c>
      <c r="O24" s="2547"/>
      <c r="P24" s="2547"/>
      <c r="Q24" s="2547"/>
      <c r="R24" s="2547"/>
      <c r="S24" s="2547"/>
      <c r="T24" s="2557">
        <f t="shared" si="7"/>
        <v>3</v>
      </c>
      <c r="U24" s="2557">
        <v>2</v>
      </c>
      <c r="V24" s="2557">
        <v>1</v>
      </c>
      <c r="W24" s="2547"/>
      <c r="X24" s="2557">
        <f t="shared" si="8"/>
        <v>5</v>
      </c>
      <c r="Y24" s="2557">
        <v>2</v>
      </c>
      <c r="Z24" s="2547"/>
      <c r="AA24" s="2557">
        <v>3</v>
      </c>
      <c r="AB24" s="2547"/>
      <c r="AC24" s="2547"/>
      <c r="AD24" s="2547"/>
      <c r="AE24" s="2547"/>
      <c r="AF24" s="2547"/>
      <c r="AG24" s="2547"/>
      <c r="AH24" s="2547"/>
      <c r="AI24" s="2547"/>
      <c r="AJ24" s="2547"/>
      <c r="AK24" s="2547"/>
      <c r="AL24" s="2547"/>
      <c r="AM24" s="2547"/>
      <c r="AN24" s="2557">
        <f>SUM(AO24:AQ24)</f>
        <v>3</v>
      </c>
      <c r="AO24" s="2547"/>
      <c r="AP24" s="2557">
        <v>3</v>
      </c>
      <c r="AQ24" s="2558"/>
      <c r="AR24" s="2547"/>
      <c r="BD24" s="2559"/>
    </row>
    <row r="25" spans="1:87" ht="11.1" customHeight="1">
      <c r="A25" s="2544"/>
      <c r="B25" s="2555" t="s">
        <v>483</v>
      </c>
      <c r="C25" s="2556">
        <f t="shared" si="3"/>
        <v>78</v>
      </c>
      <c r="D25" s="2547"/>
      <c r="E25" s="2557">
        <f t="shared" si="4"/>
        <v>60</v>
      </c>
      <c r="F25" s="2557">
        <f>(J25+N25+R25+V25+Z25+AD25+AH25+AL25+AP25)</f>
        <v>6</v>
      </c>
      <c r="G25" s="2557">
        <f>(K25+O25+S25+W25+AA25+AE25+AI25+AM25+AQ25)</f>
        <v>12</v>
      </c>
      <c r="H25" s="2547"/>
      <c r="I25" s="2547"/>
      <c r="J25" s="2547"/>
      <c r="K25" s="2547"/>
      <c r="L25" s="2547"/>
      <c r="M25" s="2547"/>
      <c r="N25" s="2547"/>
      <c r="O25" s="2547"/>
      <c r="P25" s="2547"/>
      <c r="Q25" s="2547"/>
      <c r="R25" s="2547"/>
      <c r="S25" s="2547"/>
      <c r="T25" s="2557">
        <f t="shared" si="7"/>
        <v>24</v>
      </c>
      <c r="U25" s="2557">
        <v>22</v>
      </c>
      <c r="V25" s="2547"/>
      <c r="W25" s="2557">
        <v>2</v>
      </c>
      <c r="X25" s="2557">
        <f t="shared" si="8"/>
        <v>34</v>
      </c>
      <c r="Y25" s="2557">
        <v>20</v>
      </c>
      <c r="Z25" s="2557">
        <v>6</v>
      </c>
      <c r="AA25" s="2557">
        <v>8</v>
      </c>
      <c r="AB25" s="2557">
        <f>SUM(AC25:AE25)</f>
        <v>18</v>
      </c>
      <c r="AC25" s="2557">
        <v>16</v>
      </c>
      <c r="AD25" s="2547"/>
      <c r="AE25" s="2557">
        <v>2</v>
      </c>
      <c r="AF25" s="2547"/>
      <c r="AG25" s="2547"/>
      <c r="AH25" s="2547"/>
      <c r="AI25" s="2547"/>
      <c r="AJ25" s="2547"/>
      <c r="AK25" s="2547"/>
      <c r="AL25" s="2547"/>
      <c r="AM25" s="2547"/>
      <c r="AN25" s="2557">
        <f>SUM(AO25:AQ25)</f>
        <v>2</v>
      </c>
      <c r="AO25" s="2557">
        <v>2</v>
      </c>
      <c r="AP25" s="2547"/>
      <c r="AQ25" s="2558"/>
      <c r="AR25" s="2547"/>
    </row>
    <row r="26" spans="1:87" ht="11.1" customHeight="1">
      <c r="A26" s="2544"/>
      <c r="B26" s="2555" t="s">
        <v>484</v>
      </c>
      <c r="C26" s="2556">
        <f t="shared" si="3"/>
        <v>27</v>
      </c>
      <c r="D26" s="2547"/>
      <c r="E26" s="2557">
        <f t="shared" si="4"/>
        <v>14</v>
      </c>
      <c r="F26" s="2547"/>
      <c r="G26" s="2557">
        <f>(K26+O26+S26+W26+AA26+AE26+AI26+AM26+AQ26)</f>
        <v>13</v>
      </c>
      <c r="H26" s="2547"/>
      <c r="I26" s="2547"/>
      <c r="J26" s="2547"/>
      <c r="K26" s="2547"/>
      <c r="L26" s="2547"/>
      <c r="M26" s="2547"/>
      <c r="N26" s="2547"/>
      <c r="O26" s="2547"/>
      <c r="P26" s="2547"/>
      <c r="Q26" s="2547"/>
      <c r="R26" s="2547"/>
      <c r="S26" s="2547"/>
      <c r="T26" s="2557">
        <f t="shared" si="7"/>
        <v>14</v>
      </c>
      <c r="U26" s="2557">
        <v>9</v>
      </c>
      <c r="V26" s="2547"/>
      <c r="W26" s="2557">
        <v>5</v>
      </c>
      <c r="X26" s="2557">
        <f t="shared" si="8"/>
        <v>11</v>
      </c>
      <c r="Y26" s="2557">
        <v>4</v>
      </c>
      <c r="Z26" s="2547"/>
      <c r="AA26" s="2557">
        <v>7</v>
      </c>
      <c r="AB26" s="2557">
        <f>SUM(AC26:AE26)</f>
        <v>1</v>
      </c>
      <c r="AC26" s="2547"/>
      <c r="AD26" s="2547"/>
      <c r="AE26" s="2557">
        <v>1</v>
      </c>
      <c r="AF26" s="2557">
        <f>SUM(AG26:AI26)</f>
        <v>1</v>
      </c>
      <c r="AG26" s="2557">
        <v>1</v>
      </c>
      <c r="AH26" s="2547"/>
      <c r="AI26" s="2547"/>
      <c r="AJ26" s="2547"/>
      <c r="AK26" s="2547"/>
      <c r="AL26" s="2547"/>
      <c r="AM26" s="2547"/>
      <c r="AN26" s="2547"/>
      <c r="AO26" s="2547"/>
      <c r="AP26" s="2547"/>
      <c r="AQ26" s="2558"/>
      <c r="AR26" s="2547"/>
    </row>
    <row r="27" spans="1:87" ht="11.1" customHeight="1">
      <c r="A27" s="2544"/>
      <c r="B27" s="2555" t="s">
        <v>1258</v>
      </c>
      <c r="C27" s="2556">
        <f t="shared" si="3"/>
        <v>6</v>
      </c>
      <c r="D27" s="2547"/>
      <c r="E27" s="2557">
        <f t="shared" si="4"/>
        <v>5</v>
      </c>
      <c r="F27" s="2547"/>
      <c r="G27" s="2557">
        <f>(K27+O27+S27+W27+AA27+AE27+AI27+AM27+AQ27)</f>
        <v>1</v>
      </c>
      <c r="H27" s="2547"/>
      <c r="I27" s="2547"/>
      <c r="J27" s="2547"/>
      <c r="K27" s="2547"/>
      <c r="L27" s="2547"/>
      <c r="M27" s="2547"/>
      <c r="N27" s="2547"/>
      <c r="O27" s="2547"/>
      <c r="P27" s="2547"/>
      <c r="Q27" s="2547"/>
      <c r="R27" s="2547"/>
      <c r="S27" s="2547"/>
      <c r="T27" s="2557">
        <f t="shared" si="7"/>
        <v>2</v>
      </c>
      <c r="U27" s="2557">
        <v>2</v>
      </c>
      <c r="V27" s="2547"/>
      <c r="W27" s="2547"/>
      <c r="X27" s="2557">
        <f t="shared" si="8"/>
        <v>4</v>
      </c>
      <c r="Y27" s="2557">
        <v>3</v>
      </c>
      <c r="Z27" s="2547"/>
      <c r="AA27" s="2557">
        <v>1</v>
      </c>
      <c r="AB27" s="2547"/>
      <c r="AC27" s="2547"/>
      <c r="AD27" s="2547"/>
      <c r="AE27" s="2547"/>
      <c r="AF27" s="2547"/>
      <c r="AG27" s="2547"/>
      <c r="AH27" s="2547"/>
      <c r="AI27" s="2547"/>
      <c r="AJ27" s="2547"/>
      <c r="AK27" s="2547"/>
      <c r="AL27" s="2547"/>
      <c r="AM27" s="2547"/>
      <c r="AN27" s="2547"/>
      <c r="AO27" s="2547"/>
      <c r="AP27" s="2547"/>
      <c r="AQ27" s="2558"/>
      <c r="AR27" s="2547"/>
    </row>
    <row r="28" spans="1:87" ht="11.1" customHeight="1">
      <c r="A28" s="2544"/>
      <c r="B28" s="2555" t="s">
        <v>1151</v>
      </c>
      <c r="C28" s="2558"/>
      <c r="D28" s="2547"/>
      <c r="E28" s="2547"/>
      <c r="F28" s="2547"/>
      <c r="G28" s="2547"/>
      <c r="H28" s="2547"/>
      <c r="I28" s="2547"/>
      <c r="J28" s="2547"/>
      <c r="K28" s="2547"/>
      <c r="L28" s="2547"/>
      <c r="M28" s="2547"/>
      <c r="N28" s="2547"/>
      <c r="O28" s="2547"/>
      <c r="P28" s="2547"/>
      <c r="Q28" s="2547"/>
      <c r="R28" s="2547"/>
      <c r="S28" s="2547"/>
      <c r="T28" s="2547"/>
      <c r="U28" s="2547"/>
      <c r="V28" s="2547"/>
      <c r="W28" s="2547"/>
      <c r="X28" s="2547"/>
      <c r="Y28" s="2547"/>
      <c r="Z28" s="2547"/>
      <c r="AA28" s="2547"/>
      <c r="AB28" s="2547"/>
      <c r="AC28" s="2547"/>
      <c r="AD28" s="2547"/>
      <c r="AE28" s="2547"/>
      <c r="AF28" s="2547"/>
      <c r="AG28" s="2547"/>
      <c r="AH28" s="2547"/>
      <c r="AI28" s="2547"/>
      <c r="AJ28" s="2547"/>
      <c r="AK28" s="2547"/>
      <c r="AL28" s="2547"/>
      <c r="AM28" s="2547"/>
      <c r="AN28" s="2547"/>
      <c r="AO28" s="2547"/>
      <c r="AP28" s="2547"/>
      <c r="AQ28" s="2558"/>
      <c r="AR28" s="2547"/>
      <c r="BD28" s="2559"/>
      <c r="BV28" s="2559"/>
      <c r="BW28" s="2559"/>
      <c r="BX28" s="2559"/>
      <c r="BY28" s="2559"/>
      <c r="BZ28" s="2559"/>
      <c r="CA28" s="2559"/>
      <c r="CB28" s="2559"/>
      <c r="CC28" s="2559"/>
      <c r="CD28" s="2559"/>
      <c r="CE28" s="2559"/>
      <c r="CF28" s="2559"/>
      <c r="CG28" s="2559"/>
      <c r="CH28" s="2559"/>
      <c r="CI28" s="2559"/>
    </row>
    <row r="29" spans="1:87" ht="11.1" customHeight="1">
      <c r="A29" s="2544"/>
      <c r="B29" s="2555" t="s">
        <v>624</v>
      </c>
      <c r="C29" s="2556">
        <f>SUM(E29:G29)</f>
        <v>10</v>
      </c>
      <c r="D29" s="2547"/>
      <c r="E29" s="2557">
        <f>SUM(I29+M29+Q29+U29+Y29+AC29+AG29+AK29+AO29)</f>
        <v>1</v>
      </c>
      <c r="F29" s="2547"/>
      <c r="G29" s="2557">
        <f>(K29+O29+S29+W29+AA29+AE29+AI29+AM29+AQ29)</f>
        <v>9</v>
      </c>
      <c r="H29" s="2547"/>
      <c r="I29" s="2547"/>
      <c r="J29" s="2547"/>
      <c r="K29" s="2547"/>
      <c r="L29" s="2547"/>
      <c r="M29" s="2547"/>
      <c r="N29" s="2547"/>
      <c r="O29" s="2547"/>
      <c r="P29" s="2557">
        <f>SUM(Q29:S29)</f>
        <v>1</v>
      </c>
      <c r="Q29" s="2547"/>
      <c r="R29" s="2547"/>
      <c r="S29" s="2557">
        <v>1</v>
      </c>
      <c r="T29" s="2557">
        <f>SUM(U29:W29)</f>
        <v>1</v>
      </c>
      <c r="U29" s="2557">
        <v>1</v>
      </c>
      <c r="V29" s="2547"/>
      <c r="W29" s="2547"/>
      <c r="X29" s="2547"/>
      <c r="Y29" s="2547"/>
      <c r="Z29" s="2547"/>
      <c r="AA29" s="2547"/>
      <c r="AB29" s="2547"/>
      <c r="AC29" s="2547"/>
      <c r="AD29" s="2547"/>
      <c r="AE29" s="2547"/>
      <c r="AF29" s="2547"/>
      <c r="AG29" s="2547"/>
      <c r="AH29" s="2547"/>
      <c r="AI29" s="2547"/>
      <c r="AJ29" s="2547"/>
      <c r="AK29" s="2547"/>
      <c r="AL29" s="2547"/>
      <c r="AM29" s="2547"/>
      <c r="AN29" s="2557">
        <f>SUM(AO29:AQ29)</f>
        <v>8</v>
      </c>
      <c r="AO29" s="2547"/>
      <c r="AP29" s="2547"/>
      <c r="AQ29" s="2556">
        <v>8</v>
      </c>
      <c r="AR29" s="2547"/>
    </row>
    <row r="30" spans="1:87" ht="2.1" customHeight="1">
      <c r="B30" s="2549"/>
      <c r="C30" s="2549"/>
      <c r="D30" s="2549"/>
      <c r="E30" s="2549"/>
      <c r="F30" s="2549"/>
      <c r="G30" s="2549"/>
      <c r="H30" s="2549"/>
      <c r="I30" s="2549"/>
      <c r="J30" s="2549"/>
      <c r="K30" s="2549"/>
      <c r="L30" s="2549"/>
      <c r="M30" s="2549"/>
      <c r="N30" s="2549"/>
      <c r="O30" s="2549"/>
      <c r="P30" s="2549"/>
      <c r="Q30" s="2549"/>
      <c r="R30" s="2549"/>
      <c r="S30" s="2549"/>
      <c r="T30" s="2549"/>
      <c r="U30" s="2549"/>
      <c r="V30" s="2549"/>
      <c r="W30" s="2549"/>
      <c r="X30" s="2549"/>
      <c r="Y30" s="2549"/>
      <c r="Z30" s="2549"/>
      <c r="AA30" s="2549"/>
      <c r="AB30" s="2549"/>
      <c r="AC30" s="2549"/>
      <c r="AD30" s="2549"/>
      <c r="AE30" s="2549"/>
      <c r="AF30" s="2549"/>
      <c r="AG30" s="2549"/>
      <c r="AH30" s="2549"/>
      <c r="AI30" s="2549"/>
      <c r="AJ30" s="2549"/>
      <c r="AK30" s="2549"/>
      <c r="AL30" s="2549"/>
      <c r="AM30" s="2549"/>
      <c r="AN30" s="2549"/>
      <c r="AO30" s="2549"/>
      <c r="AP30" s="2549"/>
      <c r="AQ30" s="2549"/>
      <c r="AR30" s="2549"/>
    </row>
    <row r="31" spans="1:87" ht="9.9499999999999993" customHeight="1">
      <c r="A31" s="2560" t="s">
        <v>1152</v>
      </c>
      <c r="B31" s="2549"/>
      <c r="C31" s="2549"/>
      <c r="D31" s="2549"/>
      <c r="E31" s="2549"/>
      <c r="F31" s="2549"/>
      <c r="G31" s="2549"/>
      <c r="H31" s="2549"/>
      <c r="I31" s="2549"/>
      <c r="J31" s="2549"/>
      <c r="K31" s="2549"/>
      <c r="L31" s="2549"/>
      <c r="M31" s="2549"/>
      <c r="N31" s="2549"/>
      <c r="O31" s="2549"/>
      <c r="P31" s="2549"/>
      <c r="Q31" s="2549"/>
      <c r="R31" s="2549"/>
      <c r="S31" s="2549"/>
      <c r="T31" s="2549"/>
      <c r="U31" s="2549"/>
      <c r="V31" s="2549"/>
      <c r="W31" s="2549"/>
      <c r="X31" s="2549"/>
      <c r="Y31" s="2549"/>
      <c r="Z31" s="2549"/>
      <c r="AA31" s="2549"/>
      <c r="AB31" s="2549"/>
      <c r="AC31" s="2549"/>
      <c r="AD31" s="2549"/>
      <c r="AE31" s="2549"/>
      <c r="AF31" s="2549"/>
      <c r="AG31" s="2549"/>
      <c r="AH31" s="2549"/>
      <c r="AI31" s="2549"/>
      <c r="AJ31" s="2549"/>
      <c r="AK31" s="2549"/>
      <c r="AL31" s="2549"/>
      <c r="AM31" s="2549"/>
      <c r="AN31" s="2549"/>
      <c r="AO31" s="2561" t="s">
        <v>366</v>
      </c>
      <c r="AP31" s="2549"/>
      <c r="AQ31" s="2549"/>
      <c r="AR31" s="2549"/>
    </row>
    <row r="32" spans="1:87" ht="9.9499999999999993" customHeight="1">
      <c r="AR32" s="2529"/>
    </row>
    <row r="33" spans="1:70" ht="8.1" customHeight="1">
      <c r="A33" s="2529"/>
      <c r="B33" s="2529"/>
      <c r="C33" s="2529"/>
      <c r="D33" s="2529"/>
      <c r="E33" s="2529"/>
      <c r="F33" s="2529"/>
      <c r="G33" s="2529"/>
      <c r="H33" s="2529"/>
      <c r="I33" s="2529"/>
      <c r="J33" s="2529"/>
      <c r="K33" s="2529"/>
      <c r="L33" s="2529"/>
      <c r="M33" s="2529"/>
      <c r="N33" s="2529"/>
      <c r="O33" s="2529"/>
      <c r="P33" s="2529"/>
      <c r="Q33" s="2529"/>
      <c r="R33" s="2529"/>
      <c r="S33" s="2529"/>
      <c r="T33" s="2529"/>
      <c r="U33" s="2529"/>
      <c r="V33" s="2529"/>
      <c r="W33" s="2529"/>
      <c r="X33" s="2529"/>
      <c r="Y33" s="2529"/>
      <c r="Z33" s="2529"/>
      <c r="AA33" s="2529"/>
      <c r="AB33" s="2529"/>
      <c r="AC33" s="2529"/>
      <c r="AD33" s="2529"/>
      <c r="AE33" s="2529"/>
      <c r="AF33" s="2529"/>
      <c r="AG33" s="2529"/>
      <c r="AH33" s="2529"/>
      <c r="AI33" s="2529"/>
      <c r="AJ33" s="2529"/>
      <c r="AK33" s="2529"/>
      <c r="AL33" s="2529"/>
      <c r="AM33" s="2529"/>
      <c r="AN33" s="2529"/>
      <c r="AO33" s="2529"/>
      <c r="AP33" s="2529"/>
      <c r="AQ33" s="2529"/>
      <c r="AR33" s="2529"/>
    </row>
    <row r="34" spans="1:70">
      <c r="B34" s="2529"/>
      <c r="C34" s="2529"/>
      <c r="D34" s="2529"/>
      <c r="E34" s="2529"/>
      <c r="F34" s="2529"/>
      <c r="G34" s="2529"/>
      <c r="H34" s="2529"/>
      <c r="I34" s="2529"/>
      <c r="J34" s="2529"/>
      <c r="K34" s="2529"/>
      <c r="L34" s="2529"/>
      <c r="M34" s="2529"/>
      <c r="N34" s="2529"/>
      <c r="O34" s="2529"/>
      <c r="P34" s="2529"/>
      <c r="Q34" s="2529"/>
      <c r="R34" s="2529"/>
      <c r="S34" s="2529"/>
      <c r="T34" s="2529"/>
      <c r="U34" s="2529"/>
      <c r="V34" s="2529"/>
      <c r="W34" s="2529"/>
      <c r="X34" s="2529"/>
      <c r="Y34" s="2529"/>
      <c r="Z34" s="2529"/>
      <c r="AA34" s="2529"/>
      <c r="AB34" s="2529"/>
      <c r="AC34" s="2529"/>
      <c r="AD34" s="2529"/>
      <c r="AE34" s="2529"/>
      <c r="AF34" s="2529"/>
      <c r="AG34" s="2529"/>
      <c r="AH34" s="2529"/>
      <c r="AI34" s="2529"/>
      <c r="AJ34" s="2529"/>
      <c r="AK34" s="2529"/>
      <c r="AL34" s="2529"/>
      <c r="AM34" s="2529"/>
      <c r="AN34" s="2529"/>
      <c r="AO34" s="2529"/>
      <c r="AP34" s="2529"/>
      <c r="AQ34" s="2529"/>
      <c r="AR34" s="2529"/>
      <c r="BD34" s="2559"/>
    </row>
    <row r="35" spans="1:70">
      <c r="B35" s="2529"/>
      <c r="C35" s="2529"/>
      <c r="D35" s="2529"/>
      <c r="E35" s="2529"/>
      <c r="F35" s="2529"/>
      <c r="G35" s="2529"/>
      <c r="H35" s="2529"/>
      <c r="I35" s="2529"/>
      <c r="J35" s="2529"/>
      <c r="K35" s="2529"/>
      <c r="L35" s="2529"/>
      <c r="M35" s="2529"/>
      <c r="N35" s="2529"/>
      <c r="O35" s="2529"/>
      <c r="P35" s="2529"/>
      <c r="Q35" s="2529"/>
      <c r="R35" s="2529"/>
      <c r="S35" s="2529"/>
      <c r="T35" s="2529"/>
      <c r="U35" s="2529"/>
      <c r="V35" s="2529"/>
      <c r="W35" s="2529"/>
      <c r="X35" s="2529"/>
      <c r="Y35" s="2529"/>
      <c r="Z35" s="2529"/>
      <c r="AA35" s="2529"/>
      <c r="AB35" s="2529"/>
      <c r="AC35" s="2529"/>
      <c r="AD35" s="2529"/>
      <c r="AE35" s="2529"/>
      <c r="AF35" s="2529"/>
      <c r="AG35" s="2529"/>
      <c r="AH35" s="2529"/>
      <c r="AI35" s="2529"/>
      <c r="AJ35" s="2529"/>
      <c r="AK35" s="2529"/>
      <c r="AL35" s="2529"/>
      <c r="AM35" s="2529"/>
      <c r="AN35" s="2529"/>
      <c r="AO35" s="2529"/>
      <c r="AP35" s="2529"/>
      <c r="AQ35" s="2529"/>
      <c r="AR35" s="2529"/>
    </row>
    <row r="36" spans="1:70">
      <c r="B36" s="2529"/>
      <c r="C36" s="2529"/>
      <c r="D36" s="2529"/>
      <c r="E36" s="2529"/>
      <c r="F36" s="2529"/>
      <c r="G36" s="2529"/>
      <c r="H36" s="2529"/>
      <c r="I36" s="2529"/>
      <c r="J36" s="2529"/>
      <c r="K36" s="2529"/>
      <c r="L36" s="2529"/>
      <c r="M36" s="2529"/>
      <c r="N36" s="2529"/>
      <c r="O36" s="2529"/>
      <c r="P36" s="2529"/>
      <c r="Q36" s="2529"/>
      <c r="R36" s="2529"/>
      <c r="S36" s="2529"/>
      <c r="T36" s="2529"/>
      <c r="U36" s="2529"/>
      <c r="V36" s="2529"/>
      <c r="W36" s="2529"/>
      <c r="X36" s="2529"/>
      <c r="Y36" s="2529"/>
      <c r="Z36" s="2529"/>
      <c r="AA36" s="2529"/>
      <c r="AB36" s="2529"/>
      <c r="AC36" s="2529"/>
      <c r="AD36" s="2529"/>
      <c r="AE36" s="2529"/>
      <c r="AF36" s="2529"/>
      <c r="AG36" s="2529"/>
      <c r="AH36" s="2529"/>
      <c r="AI36" s="2529"/>
      <c r="AJ36" s="2529"/>
      <c r="AK36" s="2529"/>
      <c r="AL36" s="2529"/>
      <c r="AM36" s="2529"/>
      <c r="AN36" s="2529"/>
      <c r="AO36" s="2529"/>
      <c r="AP36" s="2529"/>
      <c r="AQ36" s="2529"/>
      <c r="AR36" s="2529"/>
    </row>
    <row r="37" spans="1:70">
      <c r="B37" s="2529"/>
      <c r="C37" s="2529"/>
      <c r="D37" s="2529"/>
      <c r="E37" s="2529"/>
      <c r="F37" s="2529"/>
      <c r="G37" s="2529"/>
      <c r="H37" s="2529"/>
      <c r="I37" s="2529"/>
      <c r="J37" s="2529"/>
      <c r="K37" s="2529"/>
      <c r="L37" s="2529"/>
      <c r="M37" s="2529"/>
      <c r="N37" s="2529"/>
      <c r="O37" s="2529"/>
      <c r="P37" s="2529"/>
      <c r="Q37" s="2529"/>
      <c r="R37" s="2529"/>
      <c r="S37" s="2529"/>
      <c r="T37" s="2529"/>
      <c r="U37" s="2529"/>
      <c r="V37" s="2529"/>
      <c r="W37" s="2529"/>
      <c r="X37" s="2529"/>
      <c r="Y37" s="2529"/>
      <c r="Z37" s="2529"/>
      <c r="AA37" s="2529"/>
      <c r="AB37" s="2529"/>
      <c r="AC37" s="2529"/>
      <c r="AD37" s="2529"/>
      <c r="AE37" s="2529"/>
      <c r="AF37" s="2529"/>
      <c r="AG37" s="2529"/>
      <c r="AH37" s="2529"/>
      <c r="AI37" s="2529"/>
      <c r="AJ37" s="2529"/>
      <c r="AK37" s="2529"/>
      <c r="AL37" s="2529"/>
      <c r="AM37" s="2529"/>
      <c r="AN37" s="2529"/>
      <c r="AO37" s="2529"/>
      <c r="AP37" s="2529"/>
      <c r="AQ37" s="2529"/>
      <c r="AR37" s="2529"/>
      <c r="BR37" s="2530" t="s">
        <v>470</v>
      </c>
    </row>
    <row r="38" spans="1:70">
      <c r="B38" s="2529"/>
      <c r="C38" s="2529"/>
      <c r="D38" s="2529"/>
      <c r="E38" s="2529"/>
      <c r="F38" s="2529"/>
      <c r="G38" s="2529"/>
      <c r="H38" s="2529"/>
      <c r="I38" s="2529"/>
      <c r="J38" s="2529"/>
      <c r="K38" s="2529"/>
      <c r="L38" s="2529"/>
      <c r="M38" s="2529"/>
      <c r="N38" s="2529"/>
      <c r="O38" s="2529"/>
      <c r="P38" s="2529"/>
      <c r="Q38" s="2529"/>
      <c r="R38" s="2529"/>
      <c r="S38" s="2529"/>
      <c r="T38" s="2529"/>
      <c r="U38" s="2529"/>
      <c r="V38" s="2529"/>
      <c r="W38" s="2529"/>
      <c r="X38" s="2529"/>
      <c r="Y38" s="2529"/>
      <c r="Z38" s="2529"/>
      <c r="AA38" s="2529"/>
      <c r="AB38" s="2529"/>
      <c r="AC38" s="2529"/>
      <c r="AD38" s="2529"/>
      <c r="AE38" s="2529"/>
      <c r="AF38" s="2529"/>
      <c r="AG38" s="2529"/>
      <c r="AH38" s="2529"/>
      <c r="AI38" s="2529"/>
      <c r="AJ38" s="2529"/>
      <c r="AK38" s="2529"/>
      <c r="AL38" s="2529"/>
      <c r="AM38" s="2529"/>
      <c r="AN38" s="2529"/>
      <c r="AO38" s="2529"/>
      <c r="AP38" s="2529"/>
      <c r="AQ38" s="2529"/>
      <c r="AR38" s="2529"/>
    </row>
    <row r="39" spans="1:70">
      <c r="B39" s="2529"/>
      <c r="C39" s="2529"/>
      <c r="D39" s="2529"/>
      <c r="E39" s="2529"/>
      <c r="F39" s="2529"/>
      <c r="G39" s="2529"/>
      <c r="H39" s="2529"/>
      <c r="I39" s="2529"/>
      <c r="J39" s="2529"/>
      <c r="K39" s="2529"/>
      <c r="L39" s="2529"/>
      <c r="M39" s="2529"/>
      <c r="N39" s="2529"/>
      <c r="O39" s="2529"/>
      <c r="P39" s="2529"/>
      <c r="Q39" s="2529"/>
      <c r="R39" s="2529"/>
      <c r="S39" s="2529"/>
      <c r="T39" s="2529"/>
      <c r="U39" s="2529"/>
      <c r="V39" s="2529"/>
      <c r="W39" s="2529"/>
      <c r="X39" s="2529"/>
      <c r="Y39" s="2529"/>
      <c r="Z39" s="2529"/>
      <c r="AA39" s="2529"/>
      <c r="AB39" s="2529"/>
      <c r="AC39" s="2529"/>
      <c r="AD39" s="2529"/>
      <c r="AE39" s="2529"/>
      <c r="AF39" s="2529"/>
      <c r="AG39" s="2529"/>
      <c r="AH39" s="2529"/>
      <c r="AI39" s="2529"/>
      <c r="AJ39" s="2529"/>
      <c r="AK39" s="2529"/>
      <c r="AL39" s="2529"/>
      <c r="AM39" s="2529"/>
      <c r="AN39" s="2529"/>
      <c r="AO39" s="2529"/>
      <c r="AP39" s="2529"/>
      <c r="AQ39" s="2529"/>
      <c r="AR39" s="2529"/>
      <c r="BR39" s="2530" t="s">
        <v>471</v>
      </c>
    </row>
    <row r="40" spans="1:70">
      <c r="BD40" s="2559"/>
      <c r="BR40" s="2530" t="s">
        <v>472</v>
      </c>
    </row>
    <row r="41" spans="1:70">
      <c r="BR41" s="2530" t="s">
        <v>473</v>
      </c>
    </row>
    <row r="42" spans="1:70">
      <c r="BR42" s="2530" t="s">
        <v>474</v>
      </c>
    </row>
    <row r="43" spans="1:70">
      <c r="BR43" s="2530" t="s">
        <v>475</v>
      </c>
    </row>
    <row r="44" spans="1:70">
      <c r="BR44" s="2530" t="s">
        <v>476</v>
      </c>
    </row>
    <row r="45" spans="1:70">
      <c r="BR45" s="2530" t="s">
        <v>477</v>
      </c>
    </row>
    <row r="46" spans="1:70">
      <c r="BR46" s="2530" t="s">
        <v>478</v>
      </c>
    </row>
    <row r="47" spans="1:70">
      <c r="BR47" s="2530" t="s">
        <v>479</v>
      </c>
    </row>
    <row r="48" spans="1:70">
      <c r="BR48" s="2530" t="s">
        <v>623</v>
      </c>
    </row>
    <row r="49" spans="70:70">
      <c r="BR49" s="2530" t="s">
        <v>481</v>
      </c>
    </row>
    <row r="50" spans="70:70">
      <c r="BR50" s="2530" t="s">
        <v>482</v>
      </c>
    </row>
    <row r="51" spans="70:70">
      <c r="BR51" s="2530" t="s">
        <v>483</v>
      </c>
    </row>
    <row r="52" spans="70:70">
      <c r="BR52" s="2530" t="s">
        <v>1153</v>
      </c>
    </row>
    <row r="53" spans="70:70">
      <c r="BR53" s="2530" t="s">
        <v>1154</v>
      </c>
    </row>
    <row r="54" spans="70:70">
      <c r="BR54" s="2530" t="s">
        <v>486</v>
      </c>
    </row>
    <row r="57" spans="70:70">
      <c r="BR57" s="2530" t="s">
        <v>1155</v>
      </c>
    </row>
    <row r="58" spans="70:70">
      <c r="BR58" s="2530" t="s">
        <v>1156</v>
      </c>
    </row>
  </sheetData>
  <sheetProtection password="CA55" sheet="1" objects="1" scenarios="1"/>
  <phoneticPr fontId="9" type="noConversion"/>
  <pageMargins left="0.51181102362204722" right="0.11811023622047245" top="1.1023622047244095" bottom="0.11811023622047245" header="0" footer="0"/>
  <pageSetup orientation="landscape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O129"/>
  <sheetViews>
    <sheetView showGridLines="0" workbookViewId="0">
      <selection sqref="A1:IV65536"/>
    </sheetView>
  </sheetViews>
  <sheetFormatPr baseColWidth="10" defaultColWidth="11.796875" defaultRowHeight="10.5"/>
  <cols>
    <col min="1" max="1" width="38.796875" style="2565" customWidth="1"/>
    <col min="2" max="2" width="3.3984375" style="2565" customWidth="1"/>
    <col min="3" max="3" width="9.3984375" style="2565" customWidth="1"/>
    <col min="4" max="4" width="3.3984375" style="2565" customWidth="1"/>
    <col min="5" max="5" width="12" style="2565" customWidth="1"/>
    <col min="6" max="6" width="10.796875" style="2565" customWidth="1"/>
    <col min="7" max="7" width="1.3984375" style="2565" customWidth="1"/>
    <col min="8" max="8" width="9.3984375" style="2565" customWidth="1"/>
    <col min="9" max="9" width="15.796875" style="2565" customWidth="1"/>
    <col min="10" max="10" width="0.3984375" style="2565" hidden="1" customWidth="1"/>
    <col min="11" max="11" width="0.19921875" style="2565" hidden="1" customWidth="1"/>
    <col min="12" max="12" width="5.796875" style="2565" customWidth="1"/>
    <col min="13" max="13" width="11.796875" style="2565"/>
    <col min="14" max="14" width="8.19921875" style="2565" customWidth="1"/>
    <col min="15" max="16384" width="11.796875" style="2565"/>
  </cols>
  <sheetData>
    <row r="1" spans="1:15" ht="11.25" customHeight="1">
      <c r="A1" s="2562" t="s">
        <v>298</v>
      </c>
      <c r="B1" s="2563"/>
      <c r="C1" s="2563"/>
      <c r="D1" s="2563"/>
      <c r="E1" s="2563"/>
      <c r="F1" s="2564"/>
    </row>
    <row r="2" spans="1:15" ht="0.75" customHeight="1">
      <c r="A2" s="2563"/>
      <c r="B2" s="2563"/>
      <c r="C2" s="2563"/>
      <c r="D2" s="2563"/>
      <c r="E2" s="2563"/>
      <c r="F2" s="2564"/>
    </row>
    <row r="3" spans="1:15" ht="10.5" customHeight="1">
      <c r="A3" s="2562" t="s">
        <v>1157</v>
      </c>
      <c r="B3" s="2563"/>
      <c r="C3" s="2563"/>
      <c r="D3" s="2563"/>
      <c r="E3" s="2563"/>
      <c r="F3" s="2564"/>
      <c r="O3" s="2566" t="s">
        <v>380</v>
      </c>
    </row>
    <row r="4" spans="1:15" ht="14.25" customHeight="1">
      <c r="A4" s="2562" t="s">
        <v>1158</v>
      </c>
      <c r="B4" s="2563"/>
      <c r="C4" s="2563"/>
      <c r="D4" s="2563"/>
      <c r="E4" s="2563"/>
      <c r="F4" s="2564"/>
      <c r="J4" s="2566" t="s">
        <v>380</v>
      </c>
    </row>
    <row r="5" spans="1:15" ht="9.75" customHeight="1">
      <c r="A5" s="2562" t="s">
        <v>1159</v>
      </c>
      <c r="B5" s="2563"/>
      <c r="C5" s="2563"/>
      <c r="D5" s="2563"/>
      <c r="E5" s="2563"/>
      <c r="F5" s="2564"/>
    </row>
    <row r="6" spans="1:15" ht="10.5" customHeight="1">
      <c r="A6" s="2562" t="s">
        <v>1284</v>
      </c>
      <c r="B6" s="2563"/>
      <c r="C6" s="2563"/>
      <c r="D6" s="2563"/>
      <c r="E6" s="2563"/>
      <c r="F6" s="2564"/>
    </row>
    <row r="7" spans="1:15" ht="10.5" hidden="1" customHeight="1">
      <c r="A7" s="2563"/>
      <c r="B7" s="2563"/>
      <c r="C7" s="2563"/>
      <c r="D7" s="2563"/>
      <c r="E7" s="2563"/>
      <c r="F7" s="2563"/>
    </row>
    <row r="8" spans="1:15">
      <c r="A8" s="2567"/>
      <c r="B8" s="2567"/>
      <c r="C8" s="2568"/>
      <c r="D8" s="2569"/>
      <c r="E8" s="2570" t="s">
        <v>1160</v>
      </c>
      <c r="F8" s="2568"/>
      <c r="G8" s="2568"/>
      <c r="H8" s="2568"/>
      <c r="I8" s="3068"/>
      <c r="J8" s="2571"/>
      <c r="K8" s="2572"/>
      <c r="L8" s="2572"/>
    </row>
    <row r="9" spans="1:15">
      <c r="A9" s="2573" t="s">
        <v>1161</v>
      </c>
      <c r="B9" s="2574"/>
      <c r="C9" s="2575" t="s">
        <v>382</v>
      </c>
      <c r="D9" s="2576"/>
      <c r="E9" s="2577" t="s">
        <v>1162</v>
      </c>
      <c r="F9" s="2578" t="s">
        <v>1163</v>
      </c>
      <c r="G9" s="2579"/>
      <c r="H9" s="2578" t="s">
        <v>1164</v>
      </c>
      <c r="I9" s="3069" t="s">
        <v>1165</v>
      </c>
      <c r="J9" s="2580"/>
      <c r="K9" s="2572"/>
      <c r="L9" s="2572"/>
    </row>
    <row r="10" spans="1:15" ht="0.95" customHeight="1">
      <c r="A10" s="2581"/>
      <c r="B10" s="2581"/>
      <c r="C10" s="2582"/>
      <c r="D10" s="2583"/>
      <c r="E10" s="2582"/>
      <c r="F10" s="2581"/>
      <c r="G10" s="2582"/>
      <c r="H10" s="2581"/>
      <c r="I10" s="3070"/>
      <c r="J10" s="2584"/>
      <c r="K10" s="2572"/>
      <c r="L10" s="2572"/>
    </row>
    <row r="11" spans="1:15" ht="6.75" customHeight="1">
      <c r="A11" s="2585" t="s">
        <v>1166</v>
      </c>
      <c r="B11" s="2586"/>
      <c r="C11" s="2587">
        <f>SUM(E11:J11)</f>
        <v>3517</v>
      </c>
      <c r="D11" s="2588" t="s">
        <v>512</v>
      </c>
      <c r="E11" s="2587">
        <f>SUM(E13+E82)</f>
        <v>124</v>
      </c>
      <c r="F11" s="2589">
        <f>SUM(F13+F82)</f>
        <v>1677</v>
      </c>
      <c r="G11" s="2590"/>
      <c r="H11" s="2589">
        <f>SUM(H13+H82)</f>
        <v>971</v>
      </c>
      <c r="I11" s="3071">
        <f>SUM(I13+I82)</f>
        <v>745</v>
      </c>
      <c r="J11" s="2591"/>
      <c r="K11" s="2572"/>
      <c r="L11" s="2592"/>
    </row>
    <row r="12" spans="1:15" ht="6.75" hidden="1" customHeight="1">
      <c r="A12" s="2586"/>
      <c r="B12" s="2586"/>
      <c r="C12" s="2590"/>
      <c r="D12" s="2593"/>
      <c r="E12" s="2590"/>
      <c r="F12" s="2586"/>
      <c r="G12" s="2590"/>
      <c r="H12" s="2586"/>
      <c r="I12" s="3072"/>
      <c r="J12" s="2584"/>
      <c r="K12" s="2572"/>
      <c r="L12" s="2572"/>
      <c r="O12" s="2595"/>
    </row>
    <row r="13" spans="1:15" ht="6.95" customHeight="1">
      <c r="A13" s="2596" t="s">
        <v>1167</v>
      </c>
      <c r="B13" s="2586"/>
      <c r="C13" s="2587">
        <f>SUM(E13:I13)</f>
        <v>2251</v>
      </c>
      <c r="D13" s="2593"/>
      <c r="E13" s="2587">
        <f>SUM(E41+E62+E15)</f>
        <v>46</v>
      </c>
      <c r="F13" s="2589">
        <f>SUM(F15+F41+F62)</f>
        <v>1348</v>
      </c>
      <c r="G13" s="2590"/>
      <c r="H13" s="2589">
        <f>SUM(H41+H62+H15)</f>
        <v>466</v>
      </c>
      <c r="I13" s="3071">
        <f>SUM(I41+I62)</f>
        <v>391</v>
      </c>
      <c r="J13" s="2584"/>
      <c r="K13" s="2572"/>
      <c r="L13" s="2572"/>
    </row>
    <row r="14" spans="1:15" ht="6.75" hidden="1" customHeight="1">
      <c r="A14" s="2586"/>
      <c r="B14" s="2586"/>
      <c r="C14" s="2590"/>
      <c r="D14" s="2593"/>
      <c r="E14" s="2590"/>
      <c r="F14" s="2586"/>
      <c r="G14" s="2590"/>
      <c r="H14" s="2586"/>
      <c r="I14" s="3073"/>
      <c r="J14" s="2584"/>
      <c r="K14" s="2572"/>
      <c r="L14" s="2572"/>
    </row>
    <row r="15" spans="1:15" ht="6.95" customHeight="1">
      <c r="A15" s="2585" t="s">
        <v>389</v>
      </c>
      <c r="B15" s="2586"/>
      <c r="C15" s="2587">
        <f>SUM(E15:K15)</f>
        <v>23</v>
      </c>
      <c r="D15" s="2593"/>
      <c r="E15" s="2590"/>
      <c r="F15" s="2589">
        <f>SUM(F17+F21+F31)</f>
        <v>23</v>
      </c>
      <c r="G15" s="2590"/>
      <c r="H15" s="2586"/>
      <c r="I15" s="3073"/>
      <c r="J15" s="2584"/>
      <c r="K15" s="2572"/>
      <c r="L15" s="2572"/>
    </row>
    <row r="16" spans="1:15" ht="6.75" hidden="1" customHeight="1">
      <c r="A16" s="2597"/>
      <c r="B16" s="2597"/>
      <c r="C16" s="2598"/>
      <c r="D16" s="2599"/>
      <c r="E16" s="2598"/>
      <c r="F16" s="2597"/>
      <c r="G16" s="2598"/>
      <c r="H16" s="2597"/>
      <c r="I16" s="3074"/>
      <c r="J16" s="2584"/>
      <c r="K16" s="2572"/>
      <c r="L16" s="2572"/>
    </row>
    <row r="17" spans="1:12" ht="6.95" customHeight="1">
      <c r="A17" s="2600" t="s">
        <v>390</v>
      </c>
      <c r="B17" s="2601"/>
      <c r="C17" s="2602"/>
      <c r="D17" s="2603"/>
      <c r="E17" s="2602"/>
      <c r="F17" s="2601"/>
      <c r="G17" s="2602"/>
      <c r="H17" s="2601"/>
      <c r="I17" s="3075"/>
      <c r="J17" s="2604"/>
      <c r="K17" s="2572"/>
      <c r="L17" s="2572"/>
    </row>
    <row r="18" spans="1:12" ht="6.95" customHeight="1">
      <c r="A18" s="2605" t="s">
        <v>636</v>
      </c>
      <c r="B18" s="2597"/>
      <c r="C18" s="2598"/>
      <c r="D18" s="2599"/>
      <c r="E18" s="2598"/>
      <c r="F18" s="2597"/>
      <c r="G18" s="2598"/>
      <c r="H18" s="2597"/>
      <c r="I18" s="3074"/>
      <c r="J18" s="2606"/>
      <c r="K18" s="2572"/>
      <c r="L18" s="2572"/>
    </row>
    <row r="19" spans="1:12" ht="6.95" customHeight="1">
      <c r="A19" s="2605" t="s">
        <v>637</v>
      </c>
      <c r="B19" s="2597"/>
      <c r="C19" s="2598"/>
      <c r="D19" s="2599"/>
      <c r="E19" s="2598"/>
      <c r="F19" s="2597"/>
      <c r="G19" s="2598"/>
      <c r="H19" s="2597"/>
      <c r="I19" s="3074"/>
      <c r="J19" s="2584"/>
      <c r="K19" s="2572"/>
      <c r="L19" s="2572"/>
    </row>
    <row r="20" spans="1:12" ht="6.75" hidden="1" customHeight="1">
      <c r="A20" s="2597"/>
      <c r="B20" s="2597"/>
      <c r="C20" s="2598"/>
      <c r="D20" s="2599"/>
      <c r="E20" s="2598"/>
      <c r="F20" s="2597"/>
      <c r="G20" s="2598"/>
      <c r="H20" s="2597"/>
      <c r="I20" s="3074"/>
      <c r="J20" s="2606"/>
      <c r="K20" s="2572"/>
      <c r="L20" s="2572"/>
    </row>
    <row r="21" spans="1:12" ht="6.95" customHeight="1">
      <c r="A21" s="2600" t="s">
        <v>393</v>
      </c>
      <c r="B21" s="2601"/>
      <c r="C21" s="2602"/>
      <c r="D21" s="2603"/>
      <c r="E21" s="2602"/>
      <c r="F21" s="2601"/>
      <c r="G21" s="2602"/>
      <c r="H21" s="2601"/>
      <c r="I21" s="3075"/>
      <c r="J21" s="2604"/>
      <c r="K21" s="2572"/>
      <c r="L21" s="2572"/>
    </row>
    <row r="22" spans="1:12" ht="6.95" customHeight="1">
      <c r="A22" s="2605" t="s">
        <v>636</v>
      </c>
      <c r="B22" s="2597"/>
      <c r="C22" s="2598"/>
      <c r="D22" s="2599"/>
      <c r="E22" s="2598"/>
      <c r="F22" s="2597"/>
      <c r="G22" s="2598"/>
      <c r="H22" s="2597"/>
      <c r="I22" s="3074"/>
      <c r="J22" s="2606"/>
      <c r="K22" s="2572"/>
      <c r="L22" s="2572"/>
    </row>
    <row r="23" spans="1:12" ht="6.95" customHeight="1">
      <c r="A23" s="2605" t="s">
        <v>640</v>
      </c>
      <c r="B23" s="2597"/>
      <c r="C23" s="2598"/>
      <c r="D23" s="2599"/>
      <c r="E23" s="2598"/>
      <c r="F23" s="2597"/>
      <c r="G23" s="2598"/>
      <c r="H23" s="2597"/>
      <c r="I23" s="3074"/>
      <c r="J23" s="2606"/>
      <c r="K23" s="2572"/>
      <c r="L23" s="2572"/>
    </row>
    <row r="24" spans="1:12" ht="6.95" customHeight="1">
      <c r="A24" s="2605" t="s">
        <v>637</v>
      </c>
      <c r="B24" s="2597"/>
      <c r="C24" s="2598"/>
      <c r="D24" s="2599"/>
      <c r="E24" s="2598"/>
      <c r="F24" s="2597"/>
      <c r="G24" s="2598"/>
      <c r="H24" s="2597"/>
      <c r="I24" s="3074"/>
      <c r="J24" s="2584"/>
      <c r="K24" s="2572"/>
      <c r="L24" s="2572"/>
    </row>
    <row r="25" spans="1:12" ht="6.95" customHeight="1">
      <c r="A25" s="2605" t="s">
        <v>641</v>
      </c>
      <c r="B25" s="2597"/>
      <c r="C25" s="2598"/>
      <c r="D25" s="2599"/>
      <c r="E25" s="2598"/>
      <c r="F25" s="2597"/>
      <c r="G25" s="2598"/>
      <c r="H25" s="2597"/>
      <c r="I25" s="3074"/>
      <c r="J25" s="2584"/>
      <c r="K25" s="2572"/>
      <c r="L25" s="2572"/>
    </row>
    <row r="26" spans="1:12" ht="6.95" customHeight="1">
      <c r="A26" s="2605" t="s">
        <v>642</v>
      </c>
      <c r="B26" s="2597"/>
      <c r="C26" s="2598"/>
      <c r="D26" s="2599"/>
      <c r="E26" s="2598"/>
      <c r="F26" s="2597"/>
      <c r="G26" s="2598"/>
      <c r="H26" s="2597"/>
      <c r="I26" s="3074"/>
      <c r="J26" s="2584"/>
      <c r="K26" s="2572"/>
      <c r="L26" s="2572"/>
    </row>
    <row r="27" spans="1:12" ht="6.95" customHeight="1">
      <c r="A27" s="2605" t="s">
        <v>643</v>
      </c>
      <c r="B27" s="2597"/>
      <c r="C27" s="2598"/>
      <c r="D27" s="2599"/>
      <c r="E27" s="2598"/>
      <c r="F27" s="2597"/>
      <c r="G27" s="2598"/>
      <c r="H27" s="2597"/>
      <c r="I27" s="3074"/>
      <c r="J27" s="2584"/>
      <c r="K27" s="2572"/>
      <c r="L27" s="2572"/>
    </row>
    <row r="28" spans="1:12" ht="6.95" customHeight="1">
      <c r="A28" s="2605" t="s">
        <v>809</v>
      </c>
      <c r="B28" s="2597"/>
      <c r="C28" s="2598"/>
      <c r="D28" s="2599"/>
      <c r="E28" s="2598"/>
      <c r="F28" s="2597"/>
      <c r="G28" s="2598"/>
      <c r="H28" s="2597"/>
      <c r="I28" s="3074"/>
      <c r="J28" s="2584"/>
      <c r="K28" s="2572"/>
      <c r="L28" s="2572"/>
    </row>
    <row r="29" spans="1:12" ht="6.95" customHeight="1">
      <c r="A29" s="2605" t="s">
        <v>645</v>
      </c>
      <c r="B29" s="2597"/>
      <c r="C29" s="2598"/>
      <c r="D29" s="2599"/>
      <c r="E29" s="2598"/>
      <c r="F29" s="2597"/>
      <c r="G29" s="2598"/>
      <c r="H29" s="2597"/>
      <c r="I29" s="3074"/>
      <c r="J29" s="2584"/>
      <c r="K29" s="2572"/>
      <c r="L29" s="2572"/>
    </row>
    <row r="30" spans="1:12" ht="6.75" hidden="1" customHeight="1">
      <c r="A30" s="2597"/>
      <c r="B30" s="2597"/>
      <c r="C30" s="2598"/>
      <c r="D30" s="2599"/>
      <c r="E30" s="2598"/>
      <c r="F30" s="2597"/>
      <c r="G30" s="2598"/>
      <c r="H30" s="2597"/>
      <c r="I30" s="3074"/>
      <c r="J30" s="2584"/>
      <c r="K30" s="2572"/>
      <c r="L30" s="2572"/>
    </row>
    <row r="31" spans="1:12" ht="6.95" customHeight="1">
      <c r="A31" s="2600" t="s">
        <v>401</v>
      </c>
      <c r="B31" s="2601"/>
      <c r="C31" s="2607">
        <f>SUM(E31:J31)</f>
        <v>23</v>
      </c>
      <c r="D31" s="2603"/>
      <c r="E31" s="2602"/>
      <c r="F31" s="2608">
        <f>SUM(F32:F39)</f>
        <v>23</v>
      </c>
      <c r="G31" s="2602"/>
      <c r="H31" s="2601"/>
      <c r="I31" s="3075"/>
      <c r="J31" s="2609"/>
      <c r="K31" s="2572"/>
      <c r="L31" s="2572"/>
    </row>
    <row r="32" spans="1:12" ht="6.95" customHeight="1">
      <c r="A32" s="2605" t="s">
        <v>647</v>
      </c>
      <c r="B32" s="2597"/>
      <c r="C32" s="2610">
        <v>1</v>
      </c>
      <c r="D32" s="2599"/>
      <c r="E32" s="2598"/>
      <c r="F32" s="2611">
        <v>1</v>
      </c>
      <c r="G32" s="2598"/>
      <c r="H32" s="2597"/>
      <c r="I32" s="3074"/>
      <c r="J32" s="2584"/>
      <c r="K32" s="2572"/>
      <c r="L32" s="2572"/>
    </row>
    <row r="33" spans="1:15" ht="6.95" customHeight="1">
      <c r="A33" s="2605" t="s">
        <v>646</v>
      </c>
      <c r="B33" s="2597"/>
      <c r="C33" s="2610">
        <v>3</v>
      </c>
      <c r="D33" s="2599"/>
      <c r="E33" s="2598"/>
      <c r="F33" s="2611">
        <v>3</v>
      </c>
      <c r="G33" s="2598"/>
      <c r="H33" s="2597"/>
      <c r="I33" s="3074"/>
      <c r="J33" s="2584"/>
      <c r="K33" s="2572"/>
      <c r="L33" s="2572"/>
    </row>
    <row r="34" spans="1:15" ht="6.95" customHeight="1">
      <c r="A34" s="2605" t="s">
        <v>648</v>
      </c>
      <c r="B34" s="2597"/>
      <c r="C34" s="2610">
        <v>2</v>
      </c>
      <c r="D34" s="2599"/>
      <c r="E34" s="2598"/>
      <c r="F34" s="2611">
        <v>2</v>
      </c>
      <c r="G34" s="2598"/>
      <c r="H34" s="2597"/>
      <c r="I34" s="3074"/>
      <c r="J34" s="2584"/>
      <c r="K34" s="2572"/>
      <c r="L34" s="2572"/>
    </row>
    <row r="35" spans="1:15" ht="6.95" customHeight="1">
      <c r="A35" s="2605" t="s">
        <v>642</v>
      </c>
      <c r="B35" s="2597"/>
      <c r="C35" s="2610">
        <v>7</v>
      </c>
      <c r="D35" s="2599"/>
      <c r="E35" s="2598"/>
      <c r="F35" s="2611">
        <v>7</v>
      </c>
      <c r="G35" s="2598"/>
      <c r="H35" s="2597"/>
      <c r="I35" s="3074"/>
      <c r="J35" s="2584"/>
      <c r="K35" s="2572"/>
      <c r="L35" s="2572"/>
    </row>
    <row r="36" spans="1:15" ht="6.95" customHeight="1">
      <c r="A36" s="2605" t="s">
        <v>652</v>
      </c>
      <c r="B36" s="2597"/>
      <c r="C36" s="2610">
        <v>1</v>
      </c>
      <c r="D36" s="2599"/>
      <c r="E36" s="2598"/>
      <c r="F36" s="2611">
        <v>1</v>
      </c>
      <c r="G36" s="2598"/>
      <c r="H36" s="2597"/>
      <c r="I36" s="3074"/>
      <c r="J36" s="2584"/>
      <c r="K36" s="2572"/>
      <c r="L36" s="2572"/>
    </row>
    <row r="37" spans="1:15" ht="6.95" customHeight="1">
      <c r="A37" s="2605" t="s">
        <v>649</v>
      </c>
      <c r="B37" s="2597"/>
      <c r="C37" s="2610">
        <f>SUM(F37:I37)</f>
        <v>3</v>
      </c>
      <c r="D37" s="2599"/>
      <c r="E37" s="2598"/>
      <c r="F37" s="2611">
        <v>3</v>
      </c>
      <c r="G37" s="2598"/>
      <c r="H37" s="2597"/>
      <c r="I37" s="3074"/>
      <c r="J37" s="2584"/>
      <c r="K37" s="2572"/>
      <c r="L37" s="2572"/>
    </row>
    <row r="38" spans="1:15" ht="6.95" customHeight="1">
      <c r="A38" s="2605" t="s">
        <v>650</v>
      </c>
      <c r="B38" s="2597"/>
      <c r="C38" s="2610">
        <f>SUM(F38:I38)</f>
        <v>3</v>
      </c>
      <c r="D38" s="2599"/>
      <c r="E38" s="2598"/>
      <c r="F38" s="2611">
        <v>3</v>
      </c>
      <c r="G38" s="2598"/>
      <c r="H38" s="2597"/>
      <c r="I38" s="3074"/>
      <c r="J38" s="2584"/>
      <c r="K38" s="2572"/>
      <c r="L38" s="2572"/>
    </row>
    <row r="39" spans="1:15" ht="6.95" customHeight="1">
      <c r="A39" s="2605" t="s">
        <v>651</v>
      </c>
      <c r="B39" s="2597"/>
      <c r="C39" s="2610">
        <f>SUM(F39:I39)</f>
        <v>3</v>
      </c>
      <c r="D39" s="2599"/>
      <c r="E39" s="2598"/>
      <c r="F39" s="2611">
        <v>3</v>
      </c>
      <c r="G39" s="2598"/>
      <c r="H39" s="2597"/>
      <c r="I39" s="3074"/>
      <c r="J39" s="2584"/>
      <c r="K39" s="2572"/>
      <c r="L39" s="2572"/>
    </row>
    <row r="40" spans="1:15" ht="6.75" hidden="1" customHeight="1">
      <c r="A40" s="2597"/>
      <c r="B40" s="2597"/>
      <c r="C40" s="2598"/>
      <c r="D40" s="2599"/>
      <c r="E40" s="2598"/>
      <c r="F40" s="2597"/>
      <c r="G40" s="2598"/>
      <c r="H40" s="2597"/>
      <c r="I40" s="3074"/>
      <c r="J40" s="2584"/>
      <c r="K40" s="2572"/>
      <c r="L40" s="2572"/>
    </row>
    <row r="41" spans="1:15" ht="6.95" customHeight="1">
      <c r="A41" s="2585" t="s">
        <v>435</v>
      </c>
      <c r="B41" s="2586"/>
      <c r="C41" s="2587">
        <f>SUM(C42+C43+C46+C47+C48+C49+C54+C55+C56+C57+C58+C59+C60)</f>
        <v>1236</v>
      </c>
      <c r="D41" s="2593"/>
      <c r="E41" s="2587">
        <f>SUM(E42+E43+E46+E47+E48+E49+E54+E55+E56+E57+E58+E59+E60)</f>
        <v>26</v>
      </c>
      <c r="F41" s="2589">
        <f>SUM(F42+F43+F46+F47+F48+F49+F54+F55+F56+F57+F58+F59+F60)</f>
        <v>707</v>
      </c>
      <c r="G41" s="2590"/>
      <c r="H41" s="2589">
        <f>SUM(H42+H43+H46+H47+H48+H49+H54+H55+H56+H57+H58+H59+H60)</f>
        <v>270</v>
      </c>
      <c r="I41" s="3071">
        <f>SUM(I42+I43+I46+I47+I48+I49+I54+I55+I56+I57+I58+I59+I60)</f>
        <v>233</v>
      </c>
      <c r="J41" s="2612"/>
      <c r="K41" s="2572"/>
      <c r="L41" s="2592"/>
    </row>
    <row r="42" spans="1:15" ht="6.95" customHeight="1">
      <c r="A42" s="2605" t="s">
        <v>1308</v>
      </c>
      <c r="B42" s="2597"/>
      <c r="C42" s="2610">
        <f>SUM(E42:J42)</f>
        <v>130</v>
      </c>
      <c r="D42" s="2599"/>
      <c r="E42" s="2610">
        <v>4</v>
      </c>
      <c r="F42" s="2613">
        <v>52</v>
      </c>
      <c r="G42" s="2598"/>
      <c r="H42" s="2611">
        <v>30</v>
      </c>
      <c r="I42" s="3076">
        <v>44</v>
      </c>
      <c r="J42" s="2591"/>
      <c r="K42" s="2572"/>
      <c r="L42" s="2592"/>
      <c r="M42" s="2595"/>
      <c r="O42" s="2595"/>
    </row>
    <row r="43" spans="1:15" ht="6.95" customHeight="1">
      <c r="A43" s="2585" t="s">
        <v>438</v>
      </c>
      <c r="B43" s="2586"/>
      <c r="C43" s="2587">
        <f>SUM(E43:J43)</f>
        <v>32</v>
      </c>
      <c r="D43" s="2593"/>
      <c r="E43" s="2587">
        <v>5</v>
      </c>
      <c r="F43" s="2589">
        <f>SUM(F44:F45)</f>
        <v>20</v>
      </c>
      <c r="G43" s="2590"/>
      <c r="H43" s="2589">
        <v>4</v>
      </c>
      <c r="I43" s="3071">
        <v>3</v>
      </c>
      <c r="J43" s="2584"/>
      <c r="K43" s="2572"/>
      <c r="L43" s="2572"/>
    </row>
    <row r="44" spans="1:15" ht="6.95" customHeight="1">
      <c r="A44" s="2614" t="s">
        <v>654</v>
      </c>
      <c r="B44" s="2615"/>
      <c r="C44" s="2616"/>
      <c r="D44" s="2617"/>
      <c r="E44" s="2616"/>
      <c r="F44" s="2618">
        <v>14</v>
      </c>
      <c r="G44" s="2616"/>
      <c r="H44" s="2615"/>
      <c r="I44" s="3077"/>
      <c r="J44" s="2619"/>
      <c r="K44" s="2572"/>
      <c r="L44" s="2572"/>
    </row>
    <row r="45" spans="1:15" ht="6.95" customHeight="1">
      <c r="A45" s="2614" t="s">
        <v>655</v>
      </c>
      <c r="B45" s="2615"/>
      <c r="C45" s="2616"/>
      <c r="D45" s="2617"/>
      <c r="E45" s="2616"/>
      <c r="F45" s="2618">
        <v>6</v>
      </c>
      <c r="G45" s="2616"/>
      <c r="H45" s="2615"/>
      <c r="I45" s="3077"/>
      <c r="J45" s="2619"/>
      <c r="K45" s="2572"/>
      <c r="L45" s="2572"/>
    </row>
    <row r="46" spans="1:15" ht="6.95" customHeight="1">
      <c r="A46" s="2605" t="s">
        <v>579</v>
      </c>
      <c r="B46" s="2597"/>
      <c r="C46" s="2610">
        <f>SUM(E46:J46)</f>
        <v>126</v>
      </c>
      <c r="D46" s="2599"/>
      <c r="E46" s="2610">
        <v>2</v>
      </c>
      <c r="F46" s="2611">
        <v>89</v>
      </c>
      <c r="G46" s="2598"/>
      <c r="H46" s="2611">
        <v>27</v>
      </c>
      <c r="I46" s="3078">
        <v>8</v>
      </c>
      <c r="J46" s="2584"/>
      <c r="K46" s="2572"/>
      <c r="L46" s="2572"/>
    </row>
    <row r="47" spans="1:15" ht="6.95" customHeight="1">
      <c r="A47" s="2585" t="s">
        <v>580</v>
      </c>
      <c r="B47" s="2586"/>
      <c r="C47" s="2587">
        <f>SUM(E47:J47)</f>
        <v>100</v>
      </c>
      <c r="D47" s="2593"/>
      <c r="E47" s="2587">
        <v>1</v>
      </c>
      <c r="F47" s="2594">
        <v>71</v>
      </c>
      <c r="G47" s="2590"/>
      <c r="H47" s="2589">
        <v>19</v>
      </c>
      <c r="I47" s="3072">
        <v>9</v>
      </c>
      <c r="J47" s="2612"/>
      <c r="K47" s="2572"/>
      <c r="L47" s="2592"/>
      <c r="M47" s="2595"/>
      <c r="O47" s="2595"/>
    </row>
    <row r="48" spans="1:15" ht="6.95" customHeight="1">
      <c r="A48" s="2605" t="s">
        <v>582</v>
      </c>
      <c r="B48" s="2597"/>
      <c r="C48" s="2610">
        <f>SUM(E48:J48)</f>
        <v>75</v>
      </c>
      <c r="D48" s="2599"/>
      <c r="E48" s="2610">
        <v>1</v>
      </c>
      <c r="F48" s="2613">
        <v>51</v>
      </c>
      <c r="G48" s="2598"/>
      <c r="H48" s="2611">
        <v>16</v>
      </c>
      <c r="I48" s="3076">
        <v>7</v>
      </c>
      <c r="J48" s="2591"/>
      <c r="K48" s="2572"/>
      <c r="L48" s="2592"/>
      <c r="M48" s="2595"/>
      <c r="O48" s="2595"/>
    </row>
    <row r="49" spans="1:15" ht="6.95" customHeight="1">
      <c r="A49" s="2585" t="s">
        <v>452</v>
      </c>
      <c r="B49" s="2586"/>
      <c r="C49" s="2587">
        <f>SUM(E49:J49)</f>
        <v>90</v>
      </c>
      <c r="D49" s="2593"/>
      <c r="E49" s="2587">
        <v>2</v>
      </c>
      <c r="F49" s="2589">
        <v>58</v>
      </c>
      <c r="G49" s="2590"/>
      <c r="H49" s="2589">
        <v>22</v>
      </c>
      <c r="I49" s="3071">
        <v>8</v>
      </c>
      <c r="J49" s="2612"/>
      <c r="K49" s="2572"/>
      <c r="L49" s="2592"/>
      <c r="M49" s="2595"/>
    </row>
    <row r="50" spans="1:15" ht="6.95" customHeight="1">
      <c r="A50" s="2614" t="s">
        <v>581</v>
      </c>
      <c r="B50" s="2615"/>
      <c r="C50" s="2620">
        <f>SUM(E50:I50)</f>
        <v>0</v>
      </c>
      <c r="D50" s="2617"/>
      <c r="E50" s="2616"/>
      <c r="F50" s="2615"/>
      <c r="G50" s="2616"/>
      <c r="H50" s="2615"/>
      <c r="I50" s="3077"/>
      <c r="J50" s="2619"/>
      <c r="K50" s="2572"/>
      <c r="L50" s="2572"/>
    </row>
    <row r="51" spans="1:15" ht="6.95" customHeight="1">
      <c r="A51" s="2614" t="s">
        <v>515</v>
      </c>
      <c r="B51" s="2615"/>
      <c r="C51" s="2616"/>
      <c r="D51" s="2617"/>
      <c r="E51" s="2616"/>
      <c r="F51" s="2615"/>
      <c r="G51" s="2616"/>
      <c r="H51" s="2615"/>
      <c r="I51" s="3077"/>
      <c r="J51" s="2619"/>
      <c r="K51" s="2572"/>
      <c r="L51" s="2572"/>
    </row>
    <row r="52" spans="1:15" ht="6.95" customHeight="1">
      <c r="A52" s="2614" t="s">
        <v>583</v>
      </c>
      <c r="B52" s="2615"/>
      <c r="C52" s="2616"/>
      <c r="D52" s="2617"/>
      <c r="E52" s="2616"/>
      <c r="F52" s="2615"/>
      <c r="G52" s="2616"/>
      <c r="H52" s="2615"/>
      <c r="I52" s="3077"/>
      <c r="J52" s="2619"/>
      <c r="K52" s="2572"/>
      <c r="L52" s="2572"/>
    </row>
    <row r="53" spans="1:15" ht="6.95" customHeight="1">
      <c r="A53" s="2614" t="s">
        <v>1168</v>
      </c>
      <c r="B53" s="2615"/>
      <c r="C53" s="2620">
        <f>SUM(E53:I53)</f>
        <v>10</v>
      </c>
      <c r="D53" s="2617"/>
      <c r="E53" s="2616"/>
      <c r="F53" s="2618">
        <v>10</v>
      </c>
      <c r="G53" s="2616"/>
      <c r="H53" s="2615"/>
      <c r="I53" s="3077"/>
      <c r="J53" s="2584"/>
      <c r="K53" s="2572"/>
      <c r="L53" s="2572"/>
    </row>
    <row r="54" spans="1:15" ht="6.95" customHeight="1">
      <c r="A54" s="2605" t="s">
        <v>1322</v>
      </c>
      <c r="B54" s="2597"/>
      <c r="C54" s="2610">
        <f>SUM(E54:I54)</f>
        <v>107</v>
      </c>
      <c r="D54" s="2599"/>
      <c r="E54" s="2610">
        <v>1</v>
      </c>
      <c r="F54" s="2611">
        <v>67</v>
      </c>
      <c r="G54" s="2598"/>
      <c r="H54" s="2611">
        <v>20</v>
      </c>
      <c r="I54" s="3078">
        <v>19</v>
      </c>
      <c r="J54" s="2584"/>
      <c r="K54" s="2572"/>
      <c r="L54" s="2572"/>
      <c r="O54" s="2595"/>
    </row>
    <row r="55" spans="1:15" ht="6.95" customHeight="1">
      <c r="A55" s="2605" t="s">
        <v>585</v>
      </c>
      <c r="B55" s="2597"/>
      <c r="C55" s="2610">
        <f t="shared" ref="C55:C60" si="0">SUM(E55:J55)</f>
        <v>70</v>
      </c>
      <c r="D55" s="2599"/>
      <c r="E55" s="2610">
        <v>3</v>
      </c>
      <c r="F55" s="2611">
        <v>25</v>
      </c>
      <c r="G55" s="2598"/>
      <c r="H55" s="2611">
        <v>10</v>
      </c>
      <c r="I55" s="3076">
        <v>32</v>
      </c>
      <c r="J55" s="2591"/>
      <c r="K55" s="2572"/>
      <c r="L55" s="2592"/>
      <c r="M55" s="2595"/>
      <c r="O55" s="2595"/>
    </row>
    <row r="56" spans="1:15" ht="6.95" customHeight="1">
      <c r="A56" s="2605" t="s">
        <v>586</v>
      </c>
      <c r="B56" s="2597"/>
      <c r="C56" s="2610">
        <f t="shared" si="0"/>
        <v>11</v>
      </c>
      <c r="D56" s="2599"/>
      <c r="E56" s="2598"/>
      <c r="F56" s="2611">
        <v>8</v>
      </c>
      <c r="G56" s="2598"/>
      <c r="H56" s="2611">
        <v>1</v>
      </c>
      <c r="I56" s="3076">
        <v>2</v>
      </c>
      <c r="J56" s="2591"/>
      <c r="K56" s="2572"/>
      <c r="L56" s="2592"/>
      <c r="M56" s="2595"/>
      <c r="O56" s="2595"/>
    </row>
    <row r="57" spans="1:15" ht="6.95" customHeight="1">
      <c r="A57" s="2605" t="s">
        <v>587</v>
      </c>
      <c r="B57" s="2597"/>
      <c r="C57" s="2610">
        <f t="shared" si="0"/>
        <v>191</v>
      </c>
      <c r="D57" s="2599"/>
      <c r="E57" s="2610">
        <v>2</v>
      </c>
      <c r="F57" s="2611">
        <v>133</v>
      </c>
      <c r="G57" s="2598"/>
      <c r="H57" s="2611">
        <v>34</v>
      </c>
      <c r="I57" s="3076">
        <v>22</v>
      </c>
      <c r="J57" s="2591"/>
      <c r="K57" s="2572"/>
      <c r="L57" s="2592"/>
      <c r="M57" s="2595"/>
      <c r="O57" s="2595"/>
    </row>
    <row r="58" spans="1:15" ht="6.95" customHeight="1">
      <c r="A58" s="2605" t="s">
        <v>588</v>
      </c>
      <c r="B58" s="2597"/>
      <c r="C58" s="2610">
        <f t="shared" si="0"/>
        <v>104</v>
      </c>
      <c r="D58" s="2599"/>
      <c r="E58" s="2610">
        <v>1</v>
      </c>
      <c r="F58" s="2611">
        <v>33</v>
      </c>
      <c r="G58" s="2598"/>
      <c r="H58" s="2611">
        <v>18</v>
      </c>
      <c r="I58" s="3076">
        <v>52</v>
      </c>
      <c r="J58" s="2591"/>
      <c r="K58" s="2572"/>
      <c r="L58" s="2592"/>
      <c r="M58" s="2595"/>
      <c r="O58" s="2595"/>
    </row>
    <row r="59" spans="1:15" ht="6.95" customHeight="1">
      <c r="A59" s="2605" t="s">
        <v>589</v>
      </c>
      <c r="B59" s="2597"/>
      <c r="C59" s="2610">
        <f t="shared" si="0"/>
        <v>82</v>
      </c>
      <c r="D59" s="2599"/>
      <c r="E59" s="2610">
        <v>3</v>
      </c>
      <c r="F59" s="2611">
        <v>35</v>
      </c>
      <c r="G59" s="2598"/>
      <c r="H59" s="2611">
        <v>29</v>
      </c>
      <c r="I59" s="3076">
        <v>15</v>
      </c>
      <c r="J59" s="2591"/>
      <c r="K59" s="2572"/>
      <c r="L59" s="2592"/>
      <c r="M59" s="2595"/>
      <c r="O59" s="2595"/>
    </row>
    <row r="60" spans="1:15" ht="6.95" customHeight="1">
      <c r="A60" s="2605" t="s">
        <v>590</v>
      </c>
      <c r="B60" s="2597"/>
      <c r="C60" s="2610">
        <f t="shared" si="0"/>
        <v>118</v>
      </c>
      <c r="D60" s="2599"/>
      <c r="E60" s="2610">
        <v>1</v>
      </c>
      <c r="F60" s="2611">
        <v>65</v>
      </c>
      <c r="G60" s="2598"/>
      <c r="H60" s="2611">
        <v>40</v>
      </c>
      <c r="I60" s="3076">
        <v>12</v>
      </c>
      <c r="J60" s="2591"/>
      <c r="K60" s="2572"/>
      <c r="L60" s="2592"/>
      <c r="M60" s="2595"/>
    </row>
    <row r="61" spans="1:15" ht="6.75" hidden="1" customHeight="1">
      <c r="A61" s="2597"/>
      <c r="B61" s="2597"/>
      <c r="C61" s="2598"/>
      <c r="D61" s="2599"/>
      <c r="E61" s="2598"/>
      <c r="F61" s="2597"/>
      <c r="G61" s="2598"/>
      <c r="H61" s="2597"/>
      <c r="I61" s="3076"/>
      <c r="J61" s="2591"/>
      <c r="K61" s="2572"/>
      <c r="L61" s="2592"/>
      <c r="M61" s="2595"/>
      <c r="O61" s="2595"/>
    </row>
    <row r="62" spans="1:15" ht="6.95" customHeight="1">
      <c r="A62" s="2585" t="s">
        <v>470</v>
      </c>
      <c r="B62" s="2586"/>
      <c r="C62" s="2587">
        <f>SUM(C64:C80)</f>
        <v>992</v>
      </c>
      <c r="D62" s="2593"/>
      <c r="E62" s="2587">
        <f>SUM(E64:E80)</f>
        <v>20</v>
      </c>
      <c r="F62" s="2589">
        <f>SUM(F64:F80)</f>
        <v>618</v>
      </c>
      <c r="G62" s="2590"/>
      <c r="H62" s="2589">
        <f>SUM(H64:H80)</f>
        <v>196</v>
      </c>
      <c r="I62" s="3071">
        <f>SUM(I64:I79)</f>
        <v>158</v>
      </c>
      <c r="J62" s="2612"/>
      <c r="K62" s="2621"/>
      <c r="L62" s="2592"/>
      <c r="M62" s="2595"/>
    </row>
    <row r="63" spans="1:15" ht="6.75" hidden="1" customHeight="1">
      <c r="A63" s="2597"/>
      <c r="B63" s="2597"/>
      <c r="C63" s="2598"/>
      <c r="D63" s="2599"/>
      <c r="E63" s="2598"/>
      <c r="F63" s="2597"/>
      <c r="G63" s="2598"/>
      <c r="H63" s="2597"/>
      <c r="I63" s="3076"/>
      <c r="J63" s="2591"/>
      <c r="K63" s="2572"/>
      <c r="L63" s="2592"/>
      <c r="M63" s="2595"/>
      <c r="O63" s="2595"/>
    </row>
    <row r="64" spans="1:15" ht="6.95" customHeight="1">
      <c r="A64" s="2605" t="s">
        <v>471</v>
      </c>
      <c r="B64" s="2597"/>
      <c r="C64" s="2610">
        <f t="shared" ref="C64:C78" si="1">SUM(E64:J64)</f>
        <v>262</v>
      </c>
      <c r="D64" s="2599"/>
      <c r="E64" s="2610">
        <v>1</v>
      </c>
      <c r="F64" s="2613">
        <v>187</v>
      </c>
      <c r="G64" s="2598"/>
      <c r="H64" s="2611">
        <v>51</v>
      </c>
      <c r="I64" s="3076">
        <v>23</v>
      </c>
      <c r="J64" s="2591"/>
      <c r="K64" s="2572"/>
      <c r="L64" s="2592"/>
      <c r="M64" s="2595"/>
      <c r="O64" s="2595"/>
    </row>
    <row r="65" spans="1:15" ht="6.95" customHeight="1">
      <c r="A65" s="2605" t="s">
        <v>472</v>
      </c>
      <c r="B65" s="2597"/>
      <c r="C65" s="2610">
        <f t="shared" si="1"/>
        <v>52</v>
      </c>
      <c r="D65" s="2599"/>
      <c r="E65" s="2610">
        <v>1</v>
      </c>
      <c r="F65" s="2613">
        <v>34</v>
      </c>
      <c r="G65" s="2598"/>
      <c r="H65" s="2611">
        <v>10</v>
      </c>
      <c r="I65" s="3076">
        <v>7</v>
      </c>
      <c r="J65" s="2591"/>
      <c r="K65" s="2572"/>
      <c r="L65" s="2592"/>
      <c r="M65" s="2595"/>
      <c r="O65" s="2595"/>
    </row>
    <row r="66" spans="1:15" ht="6.95" customHeight="1">
      <c r="A66" s="2605" t="s">
        <v>473</v>
      </c>
      <c r="B66" s="2597"/>
      <c r="C66" s="2610">
        <f t="shared" si="1"/>
        <v>60</v>
      </c>
      <c r="D66" s="2599"/>
      <c r="E66" s="2598"/>
      <c r="F66" s="2613">
        <v>36</v>
      </c>
      <c r="G66" s="2598"/>
      <c r="H66" s="2611">
        <v>14</v>
      </c>
      <c r="I66" s="3076">
        <v>10</v>
      </c>
      <c r="J66" s="2591"/>
      <c r="K66" s="2572"/>
      <c r="L66" s="2592"/>
      <c r="M66" s="2595"/>
      <c r="O66" s="2595"/>
    </row>
    <row r="67" spans="1:15" ht="6.75" customHeight="1">
      <c r="A67" s="2605" t="s">
        <v>474</v>
      </c>
      <c r="B67" s="2597"/>
      <c r="C67" s="2610">
        <f t="shared" si="1"/>
        <v>55</v>
      </c>
      <c r="D67" s="2599"/>
      <c r="E67" s="2610">
        <v>2</v>
      </c>
      <c r="F67" s="2613">
        <v>32</v>
      </c>
      <c r="G67" s="2598"/>
      <c r="H67" s="2611">
        <v>12</v>
      </c>
      <c r="I67" s="3076">
        <v>9</v>
      </c>
      <c r="J67" s="2591"/>
      <c r="K67" s="2572"/>
      <c r="L67" s="2592"/>
      <c r="M67" s="2595"/>
      <c r="O67" s="2595"/>
    </row>
    <row r="68" spans="1:15" ht="6.75" customHeight="1">
      <c r="A68" s="2605" t="s">
        <v>475</v>
      </c>
      <c r="B68" s="2597"/>
      <c r="C68" s="2610">
        <f t="shared" si="1"/>
        <v>86</v>
      </c>
      <c r="D68" s="2599"/>
      <c r="E68" s="2610">
        <v>3</v>
      </c>
      <c r="F68" s="2613">
        <v>56</v>
      </c>
      <c r="G68" s="2598"/>
      <c r="H68" s="2611">
        <v>17</v>
      </c>
      <c r="I68" s="3076">
        <v>10</v>
      </c>
      <c r="J68" s="2591"/>
      <c r="K68" s="2572"/>
      <c r="L68" s="2592"/>
      <c r="M68" s="2595"/>
      <c r="O68" s="2595"/>
    </row>
    <row r="69" spans="1:15" ht="6.75" customHeight="1">
      <c r="A69" s="2605" t="s">
        <v>476</v>
      </c>
      <c r="B69" s="2597"/>
      <c r="C69" s="2610">
        <f t="shared" si="1"/>
        <v>59</v>
      </c>
      <c r="D69" s="2599"/>
      <c r="E69" s="2610">
        <v>3</v>
      </c>
      <c r="F69" s="2613">
        <v>31</v>
      </c>
      <c r="G69" s="2598"/>
      <c r="H69" s="2611">
        <v>15</v>
      </c>
      <c r="I69" s="3076">
        <v>10</v>
      </c>
      <c r="J69" s="2591"/>
      <c r="K69" s="2572"/>
      <c r="L69" s="2592"/>
      <c r="M69" s="2595"/>
      <c r="O69" s="2595"/>
    </row>
    <row r="70" spans="1:15" ht="6.75" customHeight="1">
      <c r="A70" s="2605" t="s">
        <v>477</v>
      </c>
      <c r="B70" s="2597"/>
      <c r="C70" s="2610">
        <f t="shared" si="1"/>
        <v>51</v>
      </c>
      <c r="D70" s="2599"/>
      <c r="E70" s="2610">
        <v>1</v>
      </c>
      <c r="F70" s="2613">
        <v>27</v>
      </c>
      <c r="G70" s="2598"/>
      <c r="H70" s="2611">
        <v>11</v>
      </c>
      <c r="I70" s="3076">
        <v>12</v>
      </c>
      <c r="J70" s="2591"/>
      <c r="K70" s="2572"/>
      <c r="L70" s="2592"/>
      <c r="M70" s="2595"/>
      <c r="O70" s="2595"/>
    </row>
    <row r="71" spans="1:15" ht="6.95" customHeight="1">
      <c r="A71" s="2605" t="s">
        <v>478</v>
      </c>
      <c r="B71" s="2597"/>
      <c r="C71" s="2610">
        <f t="shared" si="1"/>
        <v>35</v>
      </c>
      <c r="D71" s="2599"/>
      <c r="E71" s="2610">
        <v>1</v>
      </c>
      <c r="F71" s="2613">
        <v>18</v>
      </c>
      <c r="G71" s="2598"/>
      <c r="H71" s="2611">
        <v>7</v>
      </c>
      <c r="I71" s="3076">
        <v>9</v>
      </c>
      <c r="J71" s="2591"/>
      <c r="K71" s="2572"/>
      <c r="L71" s="2592"/>
      <c r="M71" s="2595"/>
      <c r="O71" s="2595"/>
    </row>
    <row r="72" spans="1:15" ht="6.75" customHeight="1">
      <c r="A72" s="2605" t="s">
        <v>479</v>
      </c>
      <c r="B72" s="2597"/>
      <c r="C72" s="2610">
        <f t="shared" si="1"/>
        <v>31</v>
      </c>
      <c r="D72" s="2599"/>
      <c r="E72" s="2610">
        <v>1</v>
      </c>
      <c r="F72" s="2613">
        <v>15</v>
      </c>
      <c r="G72" s="2598"/>
      <c r="H72" s="2611">
        <v>6</v>
      </c>
      <c r="I72" s="3076">
        <v>9</v>
      </c>
      <c r="J72" s="2591"/>
      <c r="K72" s="2572"/>
      <c r="L72" s="2592"/>
      <c r="M72" s="2595"/>
      <c r="O72" s="2595"/>
    </row>
    <row r="73" spans="1:15" ht="6.95" customHeight="1">
      <c r="A73" s="2605" t="s">
        <v>480</v>
      </c>
      <c r="B73" s="2597"/>
      <c r="C73" s="2610">
        <f t="shared" si="1"/>
        <v>37</v>
      </c>
      <c r="D73" s="2599"/>
      <c r="E73" s="2610">
        <v>1</v>
      </c>
      <c r="F73" s="2613">
        <v>19</v>
      </c>
      <c r="G73" s="2598"/>
      <c r="H73" s="2611">
        <v>4</v>
      </c>
      <c r="I73" s="3076">
        <v>13</v>
      </c>
      <c r="J73" s="2591"/>
      <c r="K73" s="2572"/>
      <c r="L73" s="2592"/>
      <c r="M73" s="2595"/>
      <c r="O73" s="2595"/>
    </row>
    <row r="74" spans="1:15" ht="6.75" customHeight="1">
      <c r="A74" s="2605" t="s">
        <v>481</v>
      </c>
      <c r="B74" s="2597"/>
      <c r="C74" s="2610">
        <f t="shared" si="1"/>
        <v>45</v>
      </c>
      <c r="D74" s="2599"/>
      <c r="E74" s="2610">
        <v>2</v>
      </c>
      <c r="F74" s="2613">
        <v>30</v>
      </c>
      <c r="G74" s="2598"/>
      <c r="H74" s="2611">
        <v>4</v>
      </c>
      <c r="I74" s="3076">
        <v>9</v>
      </c>
      <c r="J74" s="2591"/>
      <c r="K74" s="2572"/>
      <c r="L74" s="2592"/>
      <c r="M74" s="2595"/>
      <c r="O74" s="2595"/>
    </row>
    <row r="75" spans="1:15" ht="6.95" customHeight="1">
      <c r="A75" s="2605" t="s">
        <v>482</v>
      </c>
      <c r="B75" s="2597"/>
      <c r="C75" s="2610">
        <f t="shared" si="1"/>
        <v>28</v>
      </c>
      <c r="D75" s="2599"/>
      <c r="E75" s="2610">
        <v>1</v>
      </c>
      <c r="F75" s="2613">
        <v>12</v>
      </c>
      <c r="G75" s="2598"/>
      <c r="H75" s="2611">
        <v>6</v>
      </c>
      <c r="I75" s="3076">
        <v>9</v>
      </c>
      <c r="J75" s="2591"/>
      <c r="K75" s="2572"/>
      <c r="L75" s="2592"/>
      <c r="M75" s="2595"/>
      <c r="O75" s="2595"/>
    </row>
    <row r="76" spans="1:15" ht="6.75" customHeight="1">
      <c r="A76" s="2605" t="s">
        <v>483</v>
      </c>
      <c r="B76" s="2597"/>
      <c r="C76" s="2610">
        <f t="shared" si="1"/>
        <v>131</v>
      </c>
      <c r="D76" s="2599"/>
      <c r="E76" s="2610">
        <v>2</v>
      </c>
      <c r="F76" s="2613">
        <v>78</v>
      </c>
      <c r="G76" s="2598"/>
      <c r="H76" s="2611">
        <v>27</v>
      </c>
      <c r="I76" s="3076">
        <v>24</v>
      </c>
      <c r="J76" s="2591"/>
      <c r="K76" s="2572"/>
      <c r="L76" s="2592"/>
      <c r="M76" s="2595"/>
      <c r="O76" s="2595"/>
    </row>
    <row r="77" spans="1:15" ht="6.75" customHeight="1">
      <c r="A77" s="2605" t="s">
        <v>484</v>
      </c>
      <c r="B77" s="2597"/>
      <c r="C77" s="2610">
        <f t="shared" si="1"/>
        <v>41</v>
      </c>
      <c r="D77" s="2599"/>
      <c r="E77" s="2610">
        <v>1</v>
      </c>
      <c r="F77" s="2613">
        <v>27</v>
      </c>
      <c r="G77" s="2598"/>
      <c r="H77" s="2611">
        <v>11</v>
      </c>
      <c r="I77" s="3076">
        <v>2</v>
      </c>
      <c r="J77" s="2591"/>
      <c r="K77" s="2572"/>
      <c r="L77" s="2592"/>
      <c r="M77" s="2595"/>
      <c r="O77" s="2595"/>
    </row>
    <row r="78" spans="1:15" ht="6.95" customHeight="1">
      <c r="A78" s="2605" t="s">
        <v>485</v>
      </c>
      <c r="B78" s="2597"/>
      <c r="C78" s="2610">
        <f t="shared" si="1"/>
        <v>9</v>
      </c>
      <c r="D78" s="2599"/>
      <c r="E78" s="2598"/>
      <c r="F78" s="2611">
        <v>6</v>
      </c>
      <c r="G78" s="2598"/>
      <c r="H78" s="2611">
        <v>1</v>
      </c>
      <c r="I78" s="3078">
        <v>2</v>
      </c>
      <c r="J78" s="2584"/>
      <c r="K78" s="2572"/>
      <c r="L78" s="2572"/>
    </row>
    <row r="79" spans="1:15" ht="6.75" customHeight="1">
      <c r="A79" s="2605" t="s">
        <v>486</v>
      </c>
      <c r="B79" s="2597"/>
      <c r="C79" s="2598"/>
      <c r="D79" s="2599"/>
      <c r="E79" s="2598"/>
      <c r="F79" s="2613"/>
      <c r="G79" s="2598"/>
      <c r="H79" s="2597"/>
      <c r="I79" s="3076"/>
      <c r="J79" s="2591"/>
      <c r="K79" s="2572"/>
      <c r="L79" s="2592"/>
      <c r="M79" s="2595"/>
    </row>
    <row r="80" spans="1:15" ht="6.75" customHeight="1">
      <c r="A80" s="2605" t="s">
        <v>624</v>
      </c>
      <c r="B80" s="2597"/>
      <c r="C80" s="2610">
        <f>SUM(E80:J80)</f>
        <v>10</v>
      </c>
      <c r="D80" s="2599"/>
      <c r="E80" s="2598"/>
      <c r="F80" s="2611">
        <v>10</v>
      </c>
      <c r="G80" s="2598"/>
      <c r="H80" s="2597"/>
      <c r="I80" s="3074"/>
      <c r="J80" s="2584"/>
      <c r="K80" s="2572"/>
      <c r="L80" s="2572"/>
    </row>
    <row r="81" spans="1:12" ht="6.75" hidden="1" customHeight="1">
      <c r="A81" s="2605" t="s">
        <v>380</v>
      </c>
      <c r="B81" s="2597"/>
      <c r="C81" s="2598"/>
      <c r="D81" s="2598"/>
      <c r="E81" s="2598"/>
      <c r="F81" s="2597"/>
      <c r="G81" s="2598"/>
      <c r="H81" s="2597"/>
      <c r="I81" s="3076"/>
      <c r="J81" s="2622"/>
      <c r="K81" s="2572"/>
      <c r="L81" s="2592"/>
    </row>
    <row r="82" spans="1:12" ht="6.75" customHeight="1">
      <c r="A82" s="2623" t="s">
        <v>1169</v>
      </c>
      <c r="B82" s="2590"/>
      <c r="C82" s="2587">
        <f>SUM(C84+C88+C103)</f>
        <v>1266</v>
      </c>
      <c r="D82" s="2593"/>
      <c r="E82" s="2624">
        <f>SUM(E84+E88+E103)</f>
        <v>78</v>
      </c>
      <c r="F82" s="2587">
        <f>SUM(F84+F88+F103)</f>
        <v>329</v>
      </c>
      <c r="G82" s="2593"/>
      <c r="H82" s="2624">
        <f>SUM(H84+H88+H103)</f>
        <v>505</v>
      </c>
      <c r="I82" s="3079">
        <f>SUM(I84+I88+I103)</f>
        <v>354</v>
      </c>
      <c r="J82" s="2584"/>
      <c r="K82" s="2572"/>
      <c r="L82" s="2572"/>
    </row>
    <row r="83" spans="1:12" ht="6.75" hidden="1" customHeight="1">
      <c r="A83" s="2625"/>
      <c r="B83" s="2598"/>
      <c r="C83" s="2598"/>
      <c r="D83" s="2599"/>
      <c r="E83" s="2599"/>
      <c r="F83" s="2598"/>
      <c r="G83" s="2599"/>
      <c r="H83" s="2599"/>
      <c r="I83" s="3080"/>
      <c r="J83" s="2606"/>
    </row>
    <row r="84" spans="1:12" ht="6.95" customHeight="1">
      <c r="A84" s="2626" t="s">
        <v>1170</v>
      </c>
      <c r="B84" s="2602"/>
      <c r="C84" s="2607">
        <f>SUM(E84:I84)</f>
        <v>129</v>
      </c>
      <c r="D84" s="2603"/>
      <c r="E84" s="2627">
        <f>SUM(E86)</f>
        <v>2</v>
      </c>
      <c r="F84" s="2607">
        <f>SUM(F86)</f>
        <v>78</v>
      </c>
      <c r="G84" s="2603"/>
      <c r="H84" s="2627">
        <f>SUM(H86)</f>
        <v>25</v>
      </c>
      <c r="I84" s="3081">
        <f>SUM(I86)</f>
        <v>24</v>
      </c>
      <c r="J84" s="2628"/>
    </row>
    <row r="85" spans="1:12" ht="6.75" hidden="1" customHeight="1">
      <c r="A85" s="2625"/>
      <c r="B85" s="2598"/>
      <c r="C85" s="2598"/>
      <c r="D85" s="2599"/>
      <c r="E85" s="2599"/>
      <c r="F85" s="2598"/>
      <c r="G85" s="2599"/>
      <c r="H85" s="2599"/>
      <c r="I85" s="3080"/>
      <c r="J85" s="2584"/>
    </row>
    <row r="86" spans="1:12" ht="6.95" customHeight="1">
      <c r="A86" s="2629" t="s">
        <v>1171</v>
      </c>
      <c r="B86" s="2598"/>
      <c r="C86" s="2610">
        <v>129</v>
      </c>
      <c r="D86" s="2599"/>
      <c r="E86" s="2630">
        <v>2</v>
      </c>
      <c r="F86" s="2610">
        <v>78</v>
      </c>
      <c r="G86" s="2599"/>
      <c r="H86" s="2630">
        <v>25</v>
      </c>
      <c r="I86" s="3082">
        <v>24</v>
      </c>
      <c r="J86" s="2584"/>
    </row>
    <row r="87" spans="1:12" ht="6.75" hidden="1" customHeight="1">
      <c r="A87" s="2631"/>
      <c r="B87" s="2590"/>
      <c r="C87" s="2590"/>
      <c r="D87" s="2593"/>
      <c r="E87" s="2593"/>
      <c r="F87" s="2590"/>
      <c r="G87" s="2593"/>
      <c r="H87" s="2593"/>
      <c r="I87" s="3083"/>
      <c r="J87" s="2609"/>
    </row>
    <row r="88" spans="1:12" ht="6.95" customHeight="1">
      <c r="A88" s="2626" t="s">
        <v>1172</v>
      </c>
      <c r="B88" s="2602"/>
      <c r="C88" s="2607">
        <f>SUM(E88:J88)</f>
        <v>276</v>
      </c>
      <c r="D88" s="2603"/>
      <c r="E88" s="2627">
        <f>SUM(E90:E101)</f>
        <v>27</v>
      </c>
      <c r="F88" s="2607">
        <f>SUM(F90:F101)</f>
        <v>78</v>
      </c>
      <c r="G88" s="2603"/>
      <c r="H88" s="2627">
        <f>SUM(H90:H101)</f>
        <v>138</v>
      </c>
      <c r="I88" s="3081">
        <f>SUM(I90:I101)</f>
        <v>33</v>
      </c>
      <c r="J88" s="2628"/>
    </row>
    <row r="89" spans="1:12" ht="6.75" hidden="1" customHeight="1">
      <c r="A89" s="2631"/>
      <c r="B89" s="2590"/>
      <c r="C89" s="2590"/>
      <c r="D89" s="2593"/>
      <c r="E89" s="2593"/>
      <c r="F89" s="2590"/>
      <c r="G89" s="2593"/>
      <c r="H89" s="2593"/>
      <c r="I89" s="3083"/>
      <c r="J89" s="2609"/>
    </row>
    <row r="90" spans="1:12" ht="6.95" customHeight="1">
      <c r="A90" s="2629" t="s">
        <v>1173</v>
      </c>
      <c r="B90" s="2598"/>
      <c r="C90" s="2610">
        <f t="shared" ref="C90:C101" si="2">SUM(E90:J90)</f>
        <v>15</v>
      </c>
      <c r="D90" s="2599"/>
      <c r="E90" s="2630">
        <v>2</v>
      </c>
      <c r="F90" s="2610">
        <v>3</v>
      </c>
      <c r="G90" s="2599"/>
      <c r="H90" s="2630">
        <v>8</v>
      </c>
      <c r="I90" s="3082">
        <v>2</v>
      </c>
      <c r="J90" s="2584"/>
    </row>
    <row r="91" spans="1:12" ht="6.95" customHeight="1">
      <c r="A91" s="2629" t="s">
        <v>1174</v>
      </c>
      <c r="B91" s="2598"/>
      <c r="C91" s="2610">
        <f t="shared" si="2"/>
        <v>50</v>
      </c>
      <c r="D91" s="2599"/>
      <c r="E91" s="2630">
        <v>3</v>
      </c>
      <c r="F91" s="2610">
        <v>12</v>
      </c>
      <c r="G91" s="2599"/>
      <c r="H91" s="2630">
        <v>29</v>
      </c>
      <c r="I91" s="3084">
        <v>6</v>
      </c>
      <c r="J91" s="2584"/>
    </row>
    <row r="92" spans="1:12" ht="6.95" customHeight="1">
      <c r="A92" s="2629" t="s">
        <v>1175</v>
      </c>
      <c r="B92" s="2598"/>
      <c r="C92" s="2610">
        <f t="shared" si="2"/>
        <v>53</v>
      </c>
      <c r="D92" s="2599"/>
      <c r="E92" s="2630">
        <v>2</v>
      </c>
      <c r="F92" s="2610">
        <v>28</v>
      </c>
      <c r="G92" s="2599"/>
      <c r="H92" s="2630">
        <v>17</v>
      </c>
      <c r="I92" s="3082">
        <v>6</v>
      </c>
      <c r="J92" s="2584"/>
    </row>
    <row r="93" spans="1:12" ht="6.95" customHeight="1">
      <c r="A93" s="2629" t="s">
        <v>1176</v>
      </c>
      <c r="B93" s="2598"/>
      <c r="C93" s="2610">
        <f t="shared" si="2"/>
        <v>2</v>
      </c>
      <c r="D93" s="2599"/>
      <c r="E93" s="2599"/>
      <c r="F93" s="2598"/>
      <c r="G93" s="2599"/>
      <c r="H93" s="2630">
        <v>2</v>
      </c>
      <c r="I93" s="3080"/>
      <c r="J93" s="2584"/>
    </row>
    <row r="94" spans="1:12" ht="6.95" customHeight="1">
      <c r="A94" s="2629" t="s">
        <v>1177</v>
      </c>
      <c r="B94" s="2598"/>
      <c r="C94" s="2610">
        <f t="shared" si="2"/>
        <v>9</v>
      </c>
      <c r="D94" s="2599"/>
      <c r="E94" s="2630">
        <v>2</v>
      </c>
      <c r="F94" s="2598"/>
      <c r="G94" s="2599"/>
      <c r="H94" s="2630">
        <v>6</v>
      </c>
      <c r="I94" s="3082">
        <v>1</v>
      </c>
      <c r="J94" s="2584"/>
    </row>
    <row r="95" spans="1:12" ht="6.95" customHeight="1">
      <c r="A95" s="2629" t="s">
        <v>1178</v>
      </c>
      <c r="B95" s="2598"/>
      <c r="C95" s="2610">
        <f t="shared" si="2"/>
        <v>23</v>
      </c>
      <c r="D95" s="2599"/>
      <c r="E95" s="2630">
        <v>4</v>
      </c>
      <c r="F95" s="2598"/>
      <c r="G95" s="2599"/>
      <c r="H95" s="2630">
        <v>14</v>
      </c>
      <c r="I95" s="3084">
        <v>5</v>
      </c>
      <c r="J95" s="2584"/>
    </row>
    <row r="96" spans="1:12" ht="6.95" customHeight="1">
      <c r="A96" s="2629" t="s">
        <v>1179</v>
      </c>
      <c r="B96" s="2598"/>
      <c r="C96" s="2610">
        <f t="shared" si="2"/>
        <v>13</v>
      </c>
      <c r="D96" s="2599"/>
      <c r="E96" s="2599"/>
      <c r="F96" s="2598"/>
      <c r="G96" s="2599"/>
      <c r="H96" s="2630">
        <v>13</v>
      </c>
      <c r="I96" s="3084"/>
      <c r="J96" s="2584"/>
    </row>
    <row r="97" spans="1:10" ht="6.95" customHeight="1">
      <c r="A97" s="2629" t="s">
        <v>1180</v>
      </c>
      <c r="B97" s="2598"/>
      <c r="C97" s="2610">
        <f t="shared" si="2"/>
        <v>36</v>
      </c>
      <c r="D97" s="2599"/>
      <c r="E97" s="2630">
        <v>2</v>
      </c>
      <c r="F97" s="2610">
        <v>27</v>
      </c>
      <c r="G97" s="2599"/>
      <c r="H97" s="2630">
        <v>2</v>
      </c>
      <c r="I97" s="3084">
        <v>5</v>
      </c>
      <c r="J97" s="2584"/>
    </row>
    <row r="98" spans="1:10" ht="6.95" customHeight="1">
      <c r="A98" s="2629" t="s">
        <v>1181</v>
      </c>
      <c r="B98" s="2598"/>
      <c r="C98" s="2610">
        <f t="shared" si="2"/>
        <v>8</v>
      </c>
      <c r="D98" s="2599"/>
      <c r="E98" s="2630">
        <v>2</v>
      </c>
      <c r="F98" s="2598"/>
      <c r="G98" s="2599"/>
      <c r="H98" s="2630">
        <v>5</v>
      </c>
      <c r="I98" s="3084">
        <v>1</v>
      </c>
      <c r="J98" s="2584"/>
    </row>
    <row r="99" spans="1:10" ht="6.95" customHeight="1">
      <c r="A99" s="2629" t="s">
        <v>1182</v>
      </c>
      <c r="B99" s="2598"/>
      <c r="C99" s="2610">
        <f t="shared" si="2"/>
        <v>7</v>
      </c>
      <c r="D99" s="2599"/>
      <c r="E99" s="2630">
        <v>1</v>
      </c>
      <c r="F99" s="2598"/>
      <c r="G99" s="2599"/>
      <c r="H99" s="2630">
        <v>6</v>
      </c>
      <c r="I99" s="3084"/>
      <c r="J99" s="2584"/>
    </row>
    <row r="100" spans="1:10" ht="6.95" customHeight="1">
      <c r="A100" s="2629" t="s">
        <v>1183</v>
      </c>
      <c r="B100" s="2598"/>
      <c r="C100" s="2610">
        <f t="shared" si="2"/>
        <v>36</v>
      </c>
      <c r="D100" s="2599"/>
      <c r="E100" s="2630">
        <v>5</v>
      </c>
      <c r="F100" s="2610">
        <v>1</v>
      </c>
      <c r="G100" s="2599"/>
      <c r="H100" s="2630">
        <v>28</v>
      </c>
      <c r="I100" s="3084">
        <v>2</v>
      </c>
      <c r="J100" s="2584"/>
    </row>
    <row r="101" spans="1:10" ht="6.95" customHeight="1">
      <c r="A101" s="2629" t="s">
        <v>1184</v>
      </c>
      <c r="B101" s="2598"/>
      <c r="C101" s="2610">
        <f t="shared" si="2"/>
        <v>24</v>
      </c>
      <c r="D101" s="2599"/>
      <c r="E101" s="2630">
        <v>4</v>
      </c>
      <c r="F101" s="2610">
        <v>7</v>
      </c>
      <c r="G101" s="2599"/>
      <c r="H101" s="2630">
        <v>8</v>
      </c>
      <c r="I101" s="3082">
        <v>5</v>
      </c>
      <c r="J101" s="2584"/>
    </row>
    <row r="102" spans="1:10" ht="6.75" hidden="1" customHeight="1">
      <c r="A102" s="2625"/>
      <c r="B102" s="2598"/>
      <c r="C102" s="2598"/>
      <c r="D102" s="2599"/>
      <c r="E102" s="2599"/>
      <c r="F102" s="2598"/>
      <c r="G102" s="2599"/>
      <c r="H102" s="2599"/>
      <c r="I102" s="3084"/>
      <c r="J102" s="2584"/>
    </row>
    <row r="103" spans="1:10" ht="6.95" customHeight="1">
      <c r="A103" s="2626" t="s">
        <v>1185</v>
      </c>
      <c r="B103" s="2602"/>
      <c r="C103" s="2607">
        <f>SUM(E103:I103)</f>
        <v>861</v>
      </c>
      <c r="D103" s="2603"/>
      <c r="E103" s="2627">
        <f>SUM(E105:E117)</f>
        <v>49</v>
      </c>
      <c r="F103" s="2607">
        <f>SUM(F106:F117)</f>
        <v>173</v>
      </c>
      <c r="G103" s="2603"/>
      <c r="H103" s="2627">
        <f>SUM(H105:H117)</f>
        <v>342</v>
      </c>
      <c r="I103" s="3081">
        <f>SUM(I105:I117)</f>
        <v>297</v>
      </c>
      <c r="J103" s="2609"/>
    </row>
    <row r="104" spans="1:10" ht="6.75" hidden="1" customHeight="1">
      <c r="A104" s="2625"/>
      <c r="B104" s="2598"/>
      <c r="C104" s="2598"/>
      <c r="D104" s="2599"/>
      <c r="E104" s="2599"/>
      <c r="F104" s="2598"/>
      <c r="G104" s="2599"/>
      <c r="H104" s="2599"/>
      <c r="I104" s="3080"/>
      <c r="J104" s="2584"/>
    </row>
    <row r="105" spans="1:10" ht="6.95" customHeight="1">
      <c r="A105" s="2629" t="s">
        <v>1186</v>
      </c>
      <c r="B105" s="2598"/>
      <c r="C105" s="2610">
        <f t="shared" ref="C105:C117" si="3">SUM(E105:J105)</f>
        <v>14</v>
      </c>
      <c r="D105" s="2599"/>
      <c r="E105" s="2630">
        <v>5</v>
      </c>
      <c r="F105" s="2598"/>
      <c r="G105" s="2599"/>
      <c r="H105" s="2630">
        <v>7</v>
      </c>
      <c r="I105" s="3082">
        <v>2</v>
      </c>
      <c r="J105" s="2584"/>
    </row>
    <row r="106" spans="1:10" ht="6.95" customHeight="1">
      <c r="A106" s="2629" t="s">
        <v>1187</v>
      </c>
      <c r="B106" s="2598"/>
      <c r="C106" s="2610">
        <f t="shared" si="3"/>
        <v>30</v>
      </c>
      <c r="D106" s="2599"/>
      <c r="E106" s="2630">
        <v>5</v>
      </c>
      <c r="F106" s="2610">
        <v>10</v>
      </c>
      <c r="G106" s="2599"/>
      <c r="H106" s="2630">
        <v>14</v>
      </c>
      <c r="I106" s="3084">
        <v>1</v>
      </c>
      <c r="J106" s="2584"/>
    </row>
    <row r="107" spans="1:10" ht="6.95" customHeight="1">
      <c r="A107" s="2629" t="s">
        <v>1188</v>
      </c>
      <c r="B107" s="2598"/>
      <c r="C107" s="2610">
        <f t="shared" si="3"/>
        <v>29</v>
      </c>
      <c r="D107" s="2599"/>
      <c r="E107" s="2630">
        <v>5</v>
      </c>
      <c r="F107" s="2610">
        <v>2</v>
      </c>
      <c r="G107" s="2599"/>
      <c r="H107" s="2630">
        <v>21</v>
      </c>
      <c r="I107" s="3082">
        <v>1</v>
      </c>
      <c r="J107" s="2584"/>
    </row>
    <row r="108" spans="1:10" ht="6.95" customHeight="1">
      <c r="A108" s="2629" t="s">
        <v>1189</v>
      </c>
      <c r="B108" s="2598"/>
      <c r="C108" s="2610">
        <f t="shared" si="3"/>
        <v>205</v>
      </c>
      <c r="D108" s="2599"/>
      <c r="E108" s="2630">
        <v>9</v>
      </c>
      <c r="F108" s="2610">
        <v>2</v>
      </c>
      <c r="G108" s="2599"/>
      <c r="H108" s="2630">
        <v>40</v>
      </c>
      <c r="I108" s="3082">
        <v>154</v>
      </c>
      <c r="J108" s="2584"/>
    </row>
    <row r="109" spans="1:10" ht="6.95" customHeight="1">
      <c r="A109" s="2629" t="s">
        <v>1190</v>
      </c>
      <c r="B109" s="2598"/>
      <c r="C109" s="2610">
        <f t="shared" si="3"/>
        <v>240</v>
      </c>
      <c r="D109" s="2599"/>
      <c r="E109" s="2630">
        <v>5</v>
      </c>
      <c r="F109" s="2610">
        <v>62</v>
      </c>
      <c r="G109" s="2599"/>
      <c r="H109" s="2630">
        <v>79</v>
      </c>
      <c r="I109" s="3082">
        <v>94</v>
      </c>
      <c r="J109" s="2584"/>
    </row>
    <row r="110" spans="1:10" ht="6.95" customHeight="1">
      <c r="A110" s="2629" t="s">
        <v>1191</v>
      </c>
      <c r="B110" s="2598"/>
      <c r="C110" s="2610">
        <f t="shared" si="3"/>
        <v>40</v>
      </c>
      <c r="D110" s="2599"/>
      <c r="E110" s="2630">
        <v>2</v>
      </c>
      <c r="F110" s="2610">
        <v>10</v>
      </c>
      <c r="G110" s="2599"/>
      <c r="H110" s="2630">
        <v>27</v>
      </c>
      <c r="I110" s="3082">
        <v>1</v>
      </c>
      <c r="J110" s="2584"/>
    </row>
    <row r="111" spans="1:10" ht="6.95" customHeight="1">
      <c r="A111" s="2629" t="s">
        <v>1192</v>
      </c>
      <c r="B111" s="2598"/>
      <c r="C111" s="2610">
        <f t="shared" si="3"/>
        <v>64</v>
      </c>
      <c r="D111" s="2599"/>
      <c r="E111" s="2630">
        <v>2</v>
      </c>
      <c r="F111" s="2610">
        <v>40</v>
      </c>
      <c r="G111" s="2599"/>
      <c r="H111" s="2630">
        <v>17</v>
      </c>
      <c r="I111" s="3084">
        <v>5</v>
      </c>
      <c r="J111" s="2584"/>
    </row>
    <row r="112" spans="1:10" ht="6.95" customHeight="1">
      <c r="A112" s="2629" t="s">
        <v>1193</v>
      </c>
      <c r="B112" s="2598"/>
      <c r="C112" s="2610">
        <f t="shared" si="3"/>
        <v>38</v>
      </c>
      <c r="D112" s="2599"/>
      <c r="E112" s="2630">
        <v>3</v>
      </c>
      <c r="F112" s="2610">
        <v>1</v>
      </c>
      <c r="G112" s="2599"/>
      <c r="H112" s="2630">
        <v>31</v>
      </c>
      <c r="I112" s="3084">
        <v>3</v>
      </c>
      <c r="J112" s="2584"/>
    </row>
    <row r="113" spans="1:10" ht="6.95" customHeight="1">
      <c r="A113" s="2629" t="s">
        <v>1194</v>
      </c>
      <c r="B113" s="2598"/>
      <c r="C113" s="2610">
        <f t="shared" si="3"/>
        <v>45</v>
      </c>
      <c r="D113" s="2599"/>
      <c r="E113" s="2630">
        <v>4</v>
      </c>
      <c r="F113" s="2610">
        <v>21</v>
      </c>
      <c r="G113" s="2599"/>
      <c r="H113" s="2630">
        <v>15</v>
      </c>
      <c r="I113" s="3084">
        <v>5</v>
      </c>
      <c r="J113" s="2584"/>
    </row>
    <row r="114" spans="1:10" ht="6.95" customHeight="1">
      <c r="A114" s="2629" t="s">
        <v>1195</v>
      </c>
      <c r="B114" s="2598"/>
      <c r="C114" s="2610">
        <f t="shared" si="3"/>
        <v>36</v>
      </c>
      <c r="D114" s="2599"/>
      <c r="E114" s="2630">
        <v>5</v>
      </c>
      <c r="F114" s="2610">
        <v>1</v>
      </c>
      <c r="G114" s="2599"/>
      <c r="H114" s="2630">
        <v>28</v>
      </c>
      <c r="I114" s="3084">
        <v>2</v>
      </c>
      <c r="J114" s="2584"/>
    </row>
    <row r="115" spans="1:10" ht="6.95" customHeight="1">
      <c r="A115" s="2629" t="s">
        <v>1196</v>
      </c>
      <c r="B115" s="2598"/>
      <c r="C115" s="2610">
        <f t="shared" si="3"/>
        <v>16</v>
      </c>
      <c r="D115" s="2599"/>
      <c r="E115" s="2630">
        <v>2</v>
      </c>
      <c r="F115" s="2598"/>
      <c r="G115" s="2599"/>
      <c r="H115" s="2630">
        <v>10</v>
      </c>
      <c r="I115" s="3084">
        <v>4</v>
      </c>
      <c r="J115" s="2584"/>
    </row>
    <row r="116" spans="1:10" ht="6.95" customHeight="1">
      <c r="A116" s="2629" t="s">
        <v>1197</v>
      </c>
      <c r="B116" s="2598"/>
      <c r="C116" s="2610">
        <f t="shared" si="3"/>
        <v>98</v>
      </c>
      <c r="D116" s="2599"/>
      <c r="E116" s="2599"/>
      <c r="F116" s="2610">
        <v>20</v>
      </c>
      <c r="G116" s="2599"/>
      <c r="H116" s="2630">
        <v>53</v>
      </c>
      <c r="I116" s="3084">
        <v>25</v>
      </c>
      <c r="J116" s="2584"/>
    </row>
    <row r="117" spans="1:10" ht="6.95" customHeight="1">
      <c r="A117" s="2629" t="s">
        <v>1198</v>
      </c>
      <c r="B117" s="2598"/>
      <c r="C117" s="2610">
        <f t="shared" si="3"/>
        <v>6</v>
      </c>
      <c r="D117" s="2599"/>
      <c r="E117" s="2630">
        <v>2</v>
      </c>
      <c r="F117" s="2610">
        <v>4</v>
      </c>
      <c r="G117" s="2599"/>
      <c r="H117" s="2599"/>
      <c r="I117" s="3084"/>
      <c r="J117" s="2632"/>
    </row>
    <row r="118" spans="1:10" ht="10.5" hidden="1" customHeight="1">
      <c r="A118" s="2572"/>
      <c r="B118" s="2572"/>
      <c r="C118" s="2572"/>
      <c r="D118" s="2572"/>
      <c r="E118" s="2572"/>
      <c r="F118" s="2572"/>
      <c r="G118" s="2572"/>
      <c r="H118" s="2572"/>
      <c r="I118" s="2572"/>
      <c r="J118" s="2572"/>
    </row>
    <row r="119" spans="1:10" ht="9" customHeight="1">
      <c r="A119" s="2633" t="s">
        <v>1199</v>
      </c>
      <c r="B119" s="2572"/>
      <c r="C119" s="2572"/>
      <c r="D119" s="2572"/>
      <c r="E119" s="2572"/>
      <c r="F119" s="2572"/>
      <c r="G119" s="2572"/>
      <c r="H119" s="2572"/>
      <c r="I119" s="3067" t="s">
        <v>673</v>
      </c>
      <c r="J119" s="2572"/>
    </row>
    <row r="120" spans="1:10" ht="8.1" customHeight="1">
      <c r="A120" s="2633" t="s">
        <v>1200</v>
      </c>
      <c r="B120" s="2572"/>
      <c r="C120" s="2572"/>
      <c r="D120" s="2572"/>
      <c r="E120" s="2572"/>
      <c r="F120" s="2572"/>
      <c r="G120" s="2572"/>
      <c r="H120" s="2572"/>
      <c r="I120" s="2634"/>
      <c r="J120" s="2572"/>
    </row>
    <row r="121" spans="1:10" ht="8.1" customHeight="1">
      <c r="A121" s="2633" t="s">
        <v>1201</v>
      </c>
      <c r="B121" s="2572"/>
      <c r="C121" s="2572"/>
      <c r="D121" s="2572"/>
      <c r="E121" s="2572"/>
      <c r="F121" s="2572"/>
      <c r="G121" s="2572"/>
      <c r="H121" s="2572"/>
      <c r="I121" s="2572"/>
      <c r="J121" s="2572"/>
    </row>
    <row r="122" spans="1:10" ht="8.1" customHeight="1">
      <c r="A122" s="2572"/>
      <c r="B122" s="2572"/>
      <c r="C122" s="2572"/>
      <c r="D122" s="2572"/>
      <c r="E122" s="2572"/>
      <c r="F122" s="2572"/>
      <c r="G122" s="2572"/>
      <c r="H122" s="2572"/>
      <c r="I122" s="2572"/>
      <c r="J122" s="2572"/>
    </row>
    <row r="123" spans="1:10" ht="8.1" customHeight="1">
      <c r="A123" s="2572"/>
      <c r="B123" s="2572"/>
      <c r="C123" s="2572"/>
      <c r="D123" s="2572"/>
      <c r="E123" s="2572"/>
      <c r="F123" s="2572"/>
      <c r="G123" s="2572"/>
      <c r="H123" s="2572"/>
      <c r="I123" s="2572"/>
      <c r="J123" s="2572"/>
    </row>
    <row r="124" spans="1:10" ht="10.5" hidden="1" customHeight="1"/>
    <row r="125" spans="1:10" ht="9" customHeight="1">
      <c r="H125" s="2635"/>
    </row>
    <row r="126" spans="1:10" ht="6.95" customHeight="1"/>
    <row r="129" ht="6.95" customHeight="1"/>
  </sheetData>
  <sheetProtection password="CA55" sheet="1" objects="1" scenarios="1"/>
  <phoneticPr fontId="9" type="noConversion"/>
  <pageMargins left="1.1811023622047245" right="0.51181102362204722" top="0.39370078740157483" bottom="1" header="0" footer="0"/>
  <pageSetup scale="95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W102"/>
  <sheetViews>
    <sheetView showGridLines="0" workbookViewId="0">
      <selection sqref="A1:IV65536"/>
    </sheetView>
  </sheetViews>
  <sheetFormatPr baseColWidth="10" defaultColWidth="8.19921875" defaultRowHeight="10.5"/>
  <cols>
    <col min="1" max="1" width="4.59765625" style="2637" customWidth="1"/>
    <col min="2" max="2" width="34.3984375" style="2637" customWidth="1"/>
    <col min="3" max="3" width="7.19921875" style="2637" customWidth="1"/>
    <col min="4" max="4" width="5.3984375" style="2637" customWidth="1"/>
    <col min="5" max="6" width="6.19921875" style="2637" customWidth="1"/>
    <col min="7" max="7" width="4.796875" style="2637" customWidth="1"/>
    <col min="8" max="8" width="5.796875" style="2637" customWidth="1"/>
    <col min="9" max="9" width="6.19921875" style="2637" customWidth="1"/>
    <col min="10" max="10" width="1.19921875" style="2637" customWidth="1"/>
    <col min="11" max="11" width="5" style="2637" customWidth="1"/>
    <col min="12" max="12" width="6" style="2637" customWidth="1"/>
    <col min="13" max="13" width="6.59765625" style="2637" customWidth="1"/>
    <col min="14" max="14" width="5.19921875" style="2637" customWidth="1"/>
    <col min="15" max="15" width="6.3984375" style="2637" customWidth="1"/>
    <col min="16" max="16" width="6" style="2637" customWidth="1"/>
    <col min="17" max="17" width="5.3984375" style="2637" customWidth="1"/>
    <col min="18" max="18" width="4.796875" style="2637" customWidth="1"/>
    <col min="19" max="19" width="0" style="2637" hidden="1" customWidth="1"/>
    <col min="20" max="20" width="3.19921875" style="2637" customWidth="1"/>
    <col min="21" max="21" width="0" style="2637" hidden="1" customWidth="1"/>
    <col min="22" max="22" width="2.19921875" style="2637" customWidth="1"/>
    <col min="23" max="16384" width="8.19921875" style="2637"/>
  </cols>
  <sheetData>
    <row r="1" spans="1:23" ht="12" customHeight="1">
      <c r="A1" s="2636" t="s">
        <v>298</v>
      </c>
      <c r="C1" s="2638"/>
      <c r="D1" s="2638"/>
      <c r="E1" s="2638"/>
      <c r="F1" s="2638"/>
      <c r="G1" s="2638"/>
      <c r="H1" s="2638"/>
      <c r="I1" s="2638"/>
      <c r="J1" s="2638"/>
      <c r="K1" s="2638"/>
      <c r="L1" s="2638"/>
      <c r="M1" s="2638"/>
      <c r="N1" s="2638"/>
      <c r="O1" s="2638"/>
      <c r="P1" s="2638"/>
      <c r="Q1" s="2638"/>
      <c r="R1" s="2638"/>
    </row>
    <row r="2" spans="1:23" ht="0.95" customHeight="1">
      <c r="A2" s="2638"/>
      <c r="C2" s="2638"/>
      <c r="D2" s="2638"/>
      <c r="E2" s="2638"/>
      <c r="F2" s="2638"/>
      <c r="G2" s="2638"/>
      <c r="H2" s="2638"/>
      <c r="I2" s="2638"/>
      <c r="J2" s="2638"/>
      <c r="K2" s="2638"/>
      <c r="L2" s="2638"/>
      <c r="M2" s="2638"/>
      <c r="N2" s="2638"/>
      <c r="O2" s="2638"/>
      <c r="P2" s="2638"/>
      <c r="Q2" s="2638"/>
      <c r="R2" s="2638"/>
    </row>
    <row r="3" spans="1:23" ht="12" customHeight="1">
      <c r="A3" s="2636" t="s">
        <v>1202</v>
      </c>
      <c r="C3" s="2638"/>
      <c r="D3" s="2638"/>
      <c r="E3" s="2638"/>
      <c r="F3" s="2638"/>
      <c r="G3" s="2638"/>
      <c r="H3" s="2638"/>
      <c r="I3" s="2638"/>
      <c r="J3" s="2638"/>
      <c r="K3" s="2638"/>
      <c r="L3" s="2638"/>
      <c r="M3" s="2638"/>
      <c r="N3" s="2638"/>
      <c r="O3" s="2638"/>
      <c r="P3" s="2638"/>
      <c r="Q3" s="2638"/>
      <c r="R3" s="2638"/>
    </row>
    <row r="4" spans="1:23" ht="11.1" customHeight="1">
      <c r="A4" s="2636" t="s">
        <v>1203</v>
      </c>
      <c r="C4" s="2638"/>
      <c r="D4" s="2638"/>
      <c r="E4" s="2638"/>
      <c r="F4" s="2638"/>
      <c r="G4" s="2638"/>
      <c r="H4" s="2638"/>
      <c r="I4" s="2638"/>
      <c r="J4" s="2638"/>
      <c r="K4" s="2638"/>
      <c r="L4" s="2638"/>
      <c r="M4" s="2638"/>
      <c r="N4" s="2638"/>
      <c r="O4" s="2638"/>
      <c r="P4" s="2638"/>
      <c r="Q4" s="2638"/>
      <c r="R4" s="2638"/>
    </row>
    <row r="5" spans="1:23" ht="11.1" customHeight="1">
      <c r="A5" s="2636" t="s">
        <v>1285</v>
      </c>
      <c r="C5" s="2638"/>
      <c r="D5" s="2638"/>
      <c r="E5" s="2638"/>
      <c r="F5" s="2638"/>
      <c r="G5" s="2638"/>
      <c r="H5" s="2638"/>
      <c r="I5" s="2638"/>
      <c r="J5" s="2638"/>
      <c r="K5" s="2638"/>
      <c r="L5" s="2638"/>
      <c r="M5" s="2638"/>
      <c r="N5" s="2638"/>
      <c r="O5" s="2638"/>
      <c r="P5" s="2638"/>
      <c r="Q5" s="2638"/>
      <c r="R5" s="2638"/>
    </row>
    <row r="6" spans="1:23" ht="3.95" customHeight="1">
      <c r="C6" s="2638"/>
      <c r="D6" s="2638"/>
      <c r="E6" s="2638"/>
      <c r="F6" s="2638"/>
      <c r="G6" s="2638"/>
      <c r="H6" s="2638"/>
      <c r="I6" s="2638"/>
      <c r="J6" s="2638"/>
      <c r="K6" s="2638"/>
      <c r="L6" s="2638"/>
      <c r="M6" s="2638"/>
      <c r="N6" s="2638"/>
      <c r="O6" s="2638"/>
      <c r="P6" s="2638"/>
      <c r="Q6" s="2638"/>
      <c r="R6" s="2638"/>
    </row>
    <row r="7" spans="1:23" ht="0.95" customHeight="1">
      <c r="A7" s="2639"/>
      <c r="B7" s="2640"/>
      <c r="C7" s="2641"/>
      <c r="D7" s="2641"/>
      <c r="E7" s="2640"/>
      <c r="F7" s="2641"/>
      <c r="G7" s="2641"/>
      <c r="H7" s="2640"/>
      <c r="I7" s="2641"/>
      <c r="J7" s="2641"/>
      <c r="K7" s="2641"/>
      <c r="L7" s="2640"/>
      <c r="M7" s="2641"/>
      <c r="N7" s="2641"/>
      <c r="O7" s="2640"/>
      <c r="P7" s="2641"/>
      <c r="Q7" s="2641"/>
      <c r="R7" s="2641"/>
      <c r="S7" s="2642"/>
      <c r="T7" s="2643"/>
      <c r="U7" s="2643"/>
    </row>
    <row r="8" spans="1:23" ht="8.1" customHeight="1">
      <c r="A8" s="2644"/>
      <c r="B8" s="2645" t="s">
        <v>380</v>
      </c>
      <c r="C8" s="2646" t="s">
        <v>1204</v>
      </c>
      <c r="D8" s="2647"/>
      <c r="E8" s="2648"/>
      <c r="F8" s="2646" t="s">
        <v>1205</v>
      </c>
      <c r="G8" s="2647"/>
      <c r="H8" s="2648"/>
      <c r="I8" s="2646" t="s">
        <v>1206</v>
      </c>
      <c r="J8" s="2647"/>
      <c r="K8" s="2647"/>
      <c r="L8" s="2648"/>
      <c r="M8" s="2646" t="s">
        <v>1207</v>
      </c>
      <c r="N8" s="2647"/>
      <c r="O8" s="2648"/>
      <c r="P8" s="2646" t="s">
        <v>1208</v>
      </c>
      <c r="Q8" s="2647"/>
      <c r="R8" s="2647"/>
      <c r="S8" s="2649"/>
      <c r="T8" s="2650"/>
      <c r="U8" s="2651"/>
    </row>
    <row r="9" spans="1:23" ht="9" customHeight="1">
      <c r="A9" s="2644"/>
      <c r="B9" s="2652" t="s">
        <v>682</v>
      </c>
      <c r="C9" s="2653"/>
      <c r="D9" s="2654" t="s">
        <v>1209</v>
      </c>
      <c r="E9" s="2654" t="s">
        <v>1210</v>
      </c>
      <c r="F9" s="2653"/>
      <c r="G9" s="2654" t="s">
        <v>1209</v>
      </c>
      <c r="H9" s="2654" t="s">
        <v>1210</v>
      </c>
      <c r="I9" s="2655"/>
      <c r="J9" s="2653"/>
      <c r="K9" s="2654" t="s">
        <v>1209</v>
      </c>
      <c r="L9" s="2654" t="s">
        <v>1210</v>
      </c>
      <c r="M9" s="2653"/>
      <c r="N9" s="2654" t="s">
        <v>1209</v>
      </c>
      <c r="O9" s="2654" t="s">
        <v>1210</v>
      </c>
      <c r="P9" s="2653"/>
      <c r="Q9" s="2654" t="s">
        <v>1209</v>
      </c>
      <c r="R9" s="2656" t="s">
        <v>1210</v>
      </c>
      <c r="S9" s="2657"/>
      <c r="T9" s="2658"/>
      <c r="U9" s="2659"/>
    </row>
    <row r="10" spans="1:23" ht="9" customHeight="1">
      <c r="A10" s="2660"/>
      <c r="B10" s="2661"/>
      <c r="C10" s="2662" t="s">
        <v>1107</v>
      </c>
      <c r="D10" s="2662" t="s">
        <v>1211</v>
      </c>
      <c r="E10" s="2662" t="s">
        <v>1212</v>
      </c>
      <c r="F10" s="2662" t="s">
        <v>1107</v>
      </c>
      <c r="G10" s="2662" t="s">
        <v>1211</v>
      </c>
      <c r="H10" s="2662" t="s">
        <v>1212</v>
      </c>
      <c r="I10" s="2663" t="s">
        <v>1107</v>
      </c>
      <c r="J10" s="2664"/>
      <c r="K10" s="2662" t="s">
        <v>1211</v>
      </c>
      <c r="L10" s="2662" t="s">
        <v>1212</v>
      </c>
      <c r="M10" s="2662" t="s">
        <v>1107</v>
      </c>
      <c r="N10" s="2662" t="s">
        <v>1211</v>
      </c>
      <c r="O10" s="2662" t="s">
        <v>1212</v>
      </c>
      <c r="P10" s="2662" t="s">
        <v>1107</v>
      </c>
      <c r="Q10" s="2662" t="s">
        <v>1211</v>
      </c>
      <c r="R10" s="2663" t="s">
        <v>1212</v>
      </c>
      <c r="S10" s="2665"/>
      <c r="T10" s="2666"/>
      <c r="U10" s="2667"/>
    </row>
    <row r="11" spans="1:23" ht="10.5" hidden="1" customHeight="1">
      <c r="A11" s="2668"/>
      <c r="B11" s="2669"/>
      <c r="C11" s="2669"/>
      <c r="D11" s="2669"/>
      <c r="E11" s="2669"/>
      <c r="F11" s="2669"/>
      <c r="G11" s="2669"/>
      <c r="H11" s="2669"/>
      <c r="I11" s="2670"/>
      <c r="J11" s="2669"/>
      <c r="K11" s="2669"/>
      <c r="L11" s="2669"/>
      <c r="M11" s="2669"/>
      <c r="N11" s="2669"/>
      <c r="O11" s="2669"/>
      <c r="P11" s="2669"/>
      <c r="Q11" s="2669"/>
      <c r="R11" s="2670"/>
      <c r="S11" s="2671"/>
      <c r="T11" s="2672"/>
      <c r="U11" s="2673"/>
    </row>
    <row r="12" spans="1:23" ht="10.5" hidden="1" customHeight="1">
      <c r="A12" s="2674"/>
      <c r="B12" s="2675"/>
      <c r="C12" s="2675"/>
      <c r="D12" s="2675"/>
      <c r="E12" s="2675"/>
      <c r="F12" s="2675"/>
      <c r="G12" s="2675"/>
      <c r="H12" s="2675"/>
      <c r="I12" s="2676"/>
      <c r="J12" s="2675"/>
      <c r="K12" s="2675"/>
      <c r="L12" s="2675"/>
      <c r="M12" s="2675"/>
      <c r="N12" s="2675"/>
      <c r="O12" s="2675"/>
      <c r="P12" s="2675"/>
      <c r="Q12" s="2675"/>
      <c r="R12" s="2676"/>
      <c r="S12" s="2677"/>
      <c r="T12" s="2672"/>
      <c r="U12" s="2673"/>
    </row>
    <row r="13" spans="1:23" ht="10.5" hidden="1" customHeight="1">
      <c r="A13" s="2678"/>
      <c r="B13" s="2679"/>
      <c r="C13" s="2679"/>
      <c r="D13" s="2679"/>
      <c r="E13" s="2679"/>
      <c r="F13" s="2679"/>
      <c r="G13" s="2679"/>
      <c r="H13" s="2679"/>
      <c r="I13" s="2680"/>
      <c r="J13" s="2679"/>
      <c r="K13" s="2679"/>
      <c r="L13" s="2679"/>
      <c r="M13" s="2679"/>
      <c r="N13" s="2679"/>
      <c r="O13" s="2679"/>
      <c r="P13" s="2679"/>
      <c r="Q13" s="2679"/>
      <c r="R13" s="2680"/>
      <c r="S13" s="2681"/>
      <c r="T13" s="2682"/>
      <c r="U13" s="2683"/>
    </row>
    <row r="14" spans="1:23" ht="12" customHeight="1">
      <c r="A14" s="2678"/>
      <c r="B14" s="2684" t="s">
        <v>389</v>
      </c>
      <c r="C14" s="2685">
        <f>SUM(F14+I14+M14+P14)</f>
        <v>23</v>
      </c>
      <c r="D14" s="2685">
        <f>SUM(D16+D20+D30)</f>
        <v>19</v>
      </c>
      <c r="E14" s="2685">
        <f>SUM(E16+E20+E30)</f>
        <v>4</v>
      </c>
      <c r="F14" s="2679"/>
      <c r="G14" s="2679"/>
      <c r="H14" s="2679"/>
      <c r="I14" s="2686">
        <f>SUM(I16+I20+I30)</f>
        <v>23</v>
      </c>
      <c r="J14" s="2679"/>
      <c r="K14" s="2685">
        <f>SUM(K16+K20+K30)</f>
        <v>19</v>
      </c>
      <c r="L14" s="2685">
        <f>SUM(L16+L20+L30)</f>
        <v>4</v>
      </c>
      <c r="M14" s="2679"/>
      <c r="N14" s="2679"/>
      <c r="O14" s="2679"/>
      <c r="P14" s="2679"/>
      <c r="Q14" s="2679"/>
      <c r="R14" s="2680"/>
      <c r="S14" s="2681"/>
      <c r="T14" s="2682"/>
      <c r="U14" s="2683"/>
    </row>
    <row r="15" spans="1:23" ht="10.5" hidden="1" customHeight="1">
      <c r="A15" s="2678"/>
      <c r="B15" s="2679"/>
      <c r="C15" s="2679"/>
      <c r="D15" s="2679"/>
      <c r="E15" s="2679"/>
      <c r="F15" s="2679"/>
      <c r="G15" s="2679"/>
      <c r="H15" s="2679"/>
      <c r="I15" s="2680"/>
      <c r="J15" s="2679"/>
      <c r="K15" s="2679"/>
      <c r="L15" s="2679"/>
      <c r="M15" s="2679"/>
      <c r="N15" s="2679"/>
      <c r="O15" s="2679"/>
      <c r="P15" s="2679"/>
      <c r="Q15" s="2679"/>
      <c r="R15" s="2680"/>
      <c r="S15" s="2681"/>
      <c r="T15" s="2682"/>
      <c r="U15" s="2683"/>
    </row>
    <row r="16" spans="1:23" ht="9.9499999999999993" customHeight="1">
      <c r="A16" s="2678"/>
      <c r="B16" s="2687" t="s">
        <v>390</v>
      </c>
      <c r="C16" s="2675"/>
      <c r="D16" s="2675"/>
      <c r="E16" s="2675"/>
      <c r="F16" s="2675"/>
      <c r="G16" s="2675"/>
      <c r="H16" s="2675"/>
      <c r="I16" s="2676"/>
      <c r="J16" s="2675"/>
      <c r="K16" s="2675"/>
      <c r="L16" s="2675"/>
      <c r="M16" s="2675"/>
      <c r="N16" s="2675"/>
      <c r="O16" s="2675"/>
      <c r="P16" s="2675"/>
      <c r="Q16" s="2675"/>
      <c r="R16" s="2676"/>
      <c r="S16" s="2677"/>
      <c r="T16" s="2672"/>
      <c r="U16" s="2673"/>
      <c r="V16" s="2688"/>
      <c r="W16" s="2688"/>
    </row>
    <row r="17" spans="1:22" ht="9" customHeight="1">
      <c r="A17" s="2678"/>
      <c r="B17" s="2689" t="s">
        <v>562</v>
      </c>
      <c r="C17" s="2690"/>
      <c r="D17" s="2690"/>
      <c r="E17" s="2690"/>
      <c r="F17" s="2690"/>
      <c r="G17" s="2690"/>
      <c r="H17" s="2690"/>
      <c r="I17" s="2691"/>
      <c r="J17" s="2690"/>
      <c r="K17" s="2690"/>
      <c r="L17" s="2690"/>
      <c r="M17" s="2690"/>
      <c r="N17" s="2690"/>
      <c r="O17" s="2690"/>
      <c r="P17" s="2690"/>
      <c r="Q17" s="2690"/>
      <c r="R17" s="2691"/>
      <c r="S17" s="2692"/>
      <c r="T17" s="2693"/>
      <c r="U17" s="2694"/>
    </row>
    <row r="18" spans="1:22" ht="9" customHeight="1">
      <c r="A18" s="2678"/>
      <c r="B18" s="2689" t="s">
        <v>563</v>
      </c>
      <c r="C18" s="2679"/>
      <c r="D18" s="2679"/>
      <c r="E18" s="2679"/>
      <c r="F18" s="2679"/>
      <c r="G18" s="2679"/>
      <c r="H18" s="2679"/>
      <c r="I18" s="2680"/>
      <c r="J18" s="2679"/>
      <c r="K18" s="2679"/>
      <c r="L18" s="2679"/>
      <c r="M18" s="2679"/>
      <c r="N18" s="2679"/>
      <c r="O18" s="2679"/>
      <c r="P18" s="2679"/>
      <c r="Q18" s="2679"/>
      <c r="R18" s="2680"/>
      <c r="S18" s="2681"/>
      <c r="T18" s="2682"/>
      <c r="U18" s="2683"/>
    </row>
    <row r="19" spans="1:22" ht="10.5" hidden="1" customHeight="1">
      <c r="A19" s="2695"/>
      <c r="B19" s="2675"/>
      <c r="C19" s="2675"/>
      <c r="D19" s="2675"/>
      <c r="E19" s="2675"/>
      <c r="F19" s="2675"/>
      <c r="G19" s="2675"/>
      <c r="H19" s="2675"/>
      <c r="I19" s="2676"/>
      <c r="J19" s="2675"/>
      <c r="K19" s="2675"/>
      <c r="L19" s="2675"/>
      <c r="M19" s="2675"/>
      <c r="N19" s="2675"/>
      <c r="O19" s="2675"/>
      <c r="P19" s="2675"/>
      <c r="Q19" s="2675"/>
      <c r="R19" s="2676"/>
      <c r="S19" s="2677"/>
      <c r="T19" s="2672"/>
      <c r="U19" s="2673"/>
    </row>
    <row r="20" spans="1:22" ht="9.9499999999999993" customHeight="1">
      <c r="A20" s="2695"/>
      <c r="B20" s="2687" t="s">
        <v>393</v>
      </c>
      <c r="C20" s="2675"/>
      <c r="D20" s="2675"/>
      <c r="E20" s="2675"/>
      <c r="F20" s="2675"/>
      <c r="G20" s="2675"/>
      <c r="H20" s="2675"/>
      <c r="I20" s="2676"/>
      <c r="J20" s="2675"/>
      <c r="K20" s="2675"/>
      <c r="L20" s="2675"/>
      <c r="M20" s="2675"/>
      <c r="N20" s="2675"/>
      <c r="O20" s="2675"/>
      <c r="P20" s="2675"/>
      <c r="Q20" s="2675"/>
      <c r="R20" s="2676"/>
      <c r="S20" s="2677"/>
      <c r="T20" s="2672"/>
      <c r="U20" s="2673"/>
    </row>
    <row r="21" spans="1:22" ht="9" customHeight="1">
      <c r="A21" s="2678"/>
      <c r="B21" s="2689" t="s">
        <v>562</v>
      </c>
      <c r="C21" s="2693"/>
      <c r="D21" s="2693"/>
      <c r="E21" s="2693"/>
      <c r="F21" s="2693"/>
      <c r="G21" s="2693"/>
      <c r="H21" s="2693"/>
      <c r="I21" s="2692"/>
      <c r="J21" s="2693"/>
      <c r="K21" s="2693"/>
      <c r="L21" s="2693"/>
      <c r="M21" s="2693"/>
      <c r="N21" s="2693"/>
      <c r="O21" s="2693"/>
      <c r="P21" s="2690"/>
      <c r="Q21" s="2690"/>
      <c r="R21" s="2691"/>
      <c r="S21" s="2692"/>
      <c r="T21" s="2693"/>
      <c r="U21" s="2694"/>
      <c r="V21" s="2696"/>
    </row>
    <row r="22" spans="1:22" ht="9" customHeight="1">
      <c r="A22" s="2678"/>
      <c r="B22" s="2689" t="s">
        <v>565</v>
      </c>
      <c r="C22" s="2693"/>
      <c r="D22" s="2693"/>
      <c r="E22" s="2693"/>
      <c r="F22" s="2693"/>
      <c r="G22" s="2693"/>
      <c r="H22" s="2693"/>
      <c r="I22" s="2692"/>
      <c r="J22" s="2693"/>
      <c r="K22" s="2693"/>
      <c r="L22" s="2693"/>
      <c r="M22" s="2693"/>
      <c r="N22" s="2693"/>
      <c r="O22" s="2693"/>
      <c r="P22" s="2690"/>
      <c r="Q22" s="2690"/>
      <c r="R22" s="2691"/>
      <c r="S22" s="2692"/>
      <c r="T22" s="2682"/>
      <c r="U22" s="2683"/>
    </row>
    <row r="23" spans="1:22" ht="9" customHeight="1">
      <c r="A23" s="2678"/>
      <c r="B23" s="2689" t="s">
        <v>563</v>
      </c>
      <c r="C23" s="2693"/>
      <c r="D23" s="2693"/>
      <c r="E23" s="2693"/>
      <c r="F23" s="2693"/>
      <c r="G23" s="2693"/>
      <c r="H23" s="2693"/>
      <c r="I23" s="2692"/>
      <c r="J23" s="2693"/>
      <c r="K23" s="2693"/>
      <c r="L23" s="2693"/>
      <c r="M23" s="2693"/>
      <c r="N23" s="2693"/>
      <c r="O23" s="2693"/>
      <c r="P23" s="2690"/>
      <c r="Q23" s="2690"/>
      <c r="R23" s="2691"/>
      <c r="S23" s="2692"/>
      <c r="T23" s="2682"/>
      <c r="U23" s="2683"/>
    </row>
    <row r="24" spans="1:22" ht="9" customHeight="1">
      <c r="A24" s="2678"/>
      <c r="B24" s="2689" t="s">
        <v>698</v>
      </c>
      <c r="C24" s="2693"/>
      <c r="D24" s="2693"/>
      <c r="E24" s="2693"/>
      <c r="F24" s="2693"/>
      <c r="G24" s="2693"/>
      <c r="H24" s="2693"/>
      <c r="I24" s="2692"/>
      <c r="J24" s="2693"/>
      <c r="K24" s="2693"/>
      <c r="L24" s="2693"/>
      <c r="M24" s="2693"/>
      <c r="N24" s="2693"/>
      <c r="O24" s="2693"/>
      <c r="P24" s="2690"/>
      <c r="Q24" s="2690"/>
      <c r="R24" s="2691"/>
      <c r="S24" s="2692"/>
      <c r="T24" s="2682"/>
      <c r="U24" s="2683"/>
    </row>
    <row r="25" spans="1:22" ht="9" customHeight="1">
      <c r="A25" s="2678"/>
      <c r="B25" s="2689" t="s">
        <v>567</v>
      </c>
      <c r="C25" s="2693"/>
      <c r="D25" s="2693"/>
      <c r="E25" s="2693"/>
      <c r="F25" s="2693"/>
      <c r="G25" s="2693"/>
      <c r="H25" s="2693"/>
      <c r="I25" s="2692"/>
      <c r="J25" s="2693"/>
      <c r="K25" s="2693"/>
      <c r="L25" s="2693"/>
      <c r="M25" s="2693"/>
      <c r="N25" s="2693"/>
      <c r="O25" s="2693"/>
      <c r="P25" s="2690"/>
      <c r="Q25" s="2690"/>
      <c r="R25" s="2691"/>
      <c r="S25" s="2692"/>
      <c r="T25" s="2682"/>
      <c r="U25" s="2683"/>
    </row>
    <row r="26" spans="1:22" ht="9" customHeight="1">
      <c r="A26" s="2678"/>
      <c r="B26" s="2689" t="s">
        <v>568</v>
      </c>
      <c r="C26" s="2693"/>
      <c r="D26" s="2693"/>
      <c r="E26" s="2693"/>
      <c r="F26" s="2693"/>
      <c r="G26" s="2693"/>
      <c r="H26" s="2693"/>
      <c r="I26" s="2692"/>
      <c r="J26" s="2693"/>
      <c r="K26" s="2693"/>
      <c r="L26" s="2693"/>
      <c r="M26" s="2693"/>
      <c r="N26" s="2693"/>
      <c r="O26" s="2693"/>
      <c r="P26" s="2690"/>
      <c r="Q26" s="2690"/>
      <c r="R26" s="2691"/>
      <c r="S26" s="2692"/>
      <c r="T26" s="2682"/>
      <c r="U26" s="2683"/>
    </row>
    <row r="27" spans="1:22" ht="9" customHeight="1">
      <c r="A27" s="2678"/>
      <c r="B27" s="2689" t="s">
        <v>585</v>
      </c>
      <c r="C27" s="2693"/>
      <c r="D27" s="2693"/>
      <c r="E27" s="2693"/>
      <c r="F27" s="2693"/>
      <c r="G27" s="2693"/>
      <c r="H27" s="2693"/>
      <c r="I27" s="2692"/>
      <c r="J27" s="2693"/>
      <c r="K27" s="2693"/>
      <c r="L27" s="2693"/>
      <c r="M27" s="2693"/>
      <c r="N27" s="2693"/>
      <c r="O27" s="2693"/>
      <c r="P27" s="2690"/>
      <c r="Q27" s="2690"/>
      <c r="R27" s="2691"/>
      <c r="S27" s="2692"/>
      <c r="T27" s="2682"/>
      <c r="U27" s="2683"/>
    </row>
    <row r="28" spans="1:22" ht="9" customHeight="1">
      <c r="A28" s="2678"/>
      <c r="B28" s="2689" t="s">
        <v>570</v>
      </c>
      <c r="C28" s="2693"/>
      <c r="D28" s="2693"/>
      <c r="E28" s="2693"/>
      <c r="F28" s="2693"/>
      <c r="G28" s="2693"/>
      <c r="H28" s="2693"/>
      <c r="I28" s="2692"/>
      <c r="J28" s="2693"/>
      <c r="K28" s="2693"/>
      <c r="L28" s="2693"/>
      <c r="M28" s="2693"/>
      <c r="N28" s="2693"/>
      <c r="O28" s="2693"/>
      <c r="P28" s="2690"/>
      <c r="Q28" s="2690"/>
      <c r="R28" s="2691"/>
      <c r="S28" s="2692"/>
      <c r="T28" s="2682"/>
      <c r="U28" s="2683"/>
    </row>
    <row r="29" spans="1:22" ht="10.5" hidden="1" customHeight="1">
      <c r="A29" s="2678"/>
      <c r="B29" s="2690"/>
      <c r="C29" s="2690"/>
      <c r="D29" s="2690"/>
      <c r="E29" s="2690"/>
      <c r="F29" s="2690"/>
      <c r="G29" s="2690"/>
      <c r="H29" s="2690"/>
      <c r="I29" s="2691"/>
      <c r="J29" s="2690"/>
      <c r="K29" s="2690"/>
      <c r="L29" s="2690"/>
      <c r="M29" s="2690"/>
      <c r="N29" s="2690"/>
      <c r="O29" s="2690"/>
      <c r="P29" s="2690"/>
      <c r="Q29" s="2690"/>
      <c r="R29" s="2691"/>
      <c r="S29" s="2692"/>
      <c r="T29" s="2682"/>
      <c r="U29" s="2683"/>
    </row>
    <row r="30" spans="1:22" ht="9" customHeight="1">
      <c r="A30" s="2678"/>
      <c r="B30" s="2687" t="s">
        <v>401</v>
      </c>
      <c r="C30" s="2697">
        <f t="shared" ref="C30:C38" si="0">SUM(F30+I30+M30+P30)</f>
        <v>23</v>
      </c>
      <c r="D30" s="2697">
        <f>SUM(G30+K30+N30+Q30)</f>
        <v>19</v>
      </c>
      <c r="E30" s="2697">
        <f>SUM(H30+L30+O30+R30)</f>
        <v>4</v>
      </c>
      <c r="F30" s="2675"/>
      <c r="G30" s="2675"/>
      <c r="H30" s="2675"/>
      <c r="I30" s="2698">
        <f t="shared" ref="I30:I38" si="1">SUM(K30:L30)</f>
        <v>23</v>
      </c>
      <c r="J30" s="2675"/>
      <c r="K30" s="2697">
        <f>SUM(K31:K38)</f>
        <v>19</v>
      </c>
      <c r="L30" s="2697">
        <f>SUM(L31:L38)</f>
        <v>4</v>
      </c>
      <c r="M30" s="2675"/>
      <c r="N30" s="2675"/>
      <c r="O30" s="2675"/>
      <c r="P30" s="2675"/>
      <c r="Q30" s="2675"/>
      <c r="R30" s="2676"/>
      <c r="S30" s="2677"/>
      <c r="T30" s="2672"/>
      <c r="U30" s="2683"/>
    </row>
    <row r="31" spans="1:22" ht="9" customHeight="1">
      <c r="A31" s="2678"/>
      <c r="B31" s="2689" t="s">
        <v>571</v>
      </c>
      <c r="C31" s="2699">
        <f t="shared" si="0"/>
        <v>3</v>
      </c>
      <c r="D31" s="2699">
        <f>SUM(G31+K31+N31+Q31)</f>
        <v>1</v>
      </c>
      <c r="E31" s="2699">
        <f>SUM(H31+L31+O31+R31)</f>
        <v>2</v>
      </c>
      <c r="F31" s="2693"/>
      <c r="G31" s="2693"/>
      <c r="H31" s="2693"/>
      <c r="I31" s="2700">
        <f t="shared" si="1"/>
        <v>3</v>
      </c>
      <c r="J31" s="2693"/>
      <c r="K31" s="2699">
        <v>1</v>
      </c>
      <c r="L31" s="2699">
        <v>2</v>
      </c>
      <c r="M31" s="2693"/>
      <c r="N31" s="2693"/>
      <c r="O31" s="2690"/>
      <c r="P31" s="2690"/>
      <c r="Q31" s="2690"/>
      <c r="R31" s="2691"/>
      <c r="S31" s="2692"/>
      <c r="T31" s="2682"/>
      <c r="U31" s="2683"/>
    </row>
    <row r="32" spans="1:22" ht="9" customHeight="1">
      <c r="A32" s="2678"/>
      <c r="B32" s="2689" t="s">
        <v>572</v>
      </c>
      <c r="C32" s="2699">
        <f t="shared" si="0"/>
        <v>1</v>
      </c>
      <c r="D32" s="2699">
        <f t="shared" ref="D32:D38" si="2">SUM(G32+K32+N32+Q32)</f>
        <v>1</v>
      </c>
      <c r="E32" s="2693"/>
      <c r="F32" s="2693"/>
      <c r="G32" s="2693"/>
      <c r="H32" s="2693"/>
      <c r="I32" s="2700">
        <f t="shared" si="1"/>
        <v>1</v>
      </c>
      <c r="J32" s="2693"/>
      <c r="K32" s="2699">
        <v>1</v>
      </c>
      <c r="L32" s="2693"/>
      <c r="M32" s="2693"/>
      <c r="N32" s="2693"/>
      <c r="O32" s="2690"/>
      <c r="P32" s="2690"/>
      <c r="Q32" s="2690"/>
      <c r="R32" s="2691"/>
      <c r="S32" s="2692"/>
      <c r="T32" s="2682"/>
      <c r="U32" s="2683"/>
    </row>
    <row r="33" spans="1:21" ht="9" customHeight="1">
      <c r="A33" s="2678"/>
      <c r="B33" s="2689" t="s">
        <v>573</v>
      </c>
      <c r="C33" s="2699">
        <f t="shared" si="0"/>
        <v>2</v>
      </c>
      <c r="D33" s="2699">
        <f t="shared" si="2"/>
        <v>1</v>
      </c>
      <c r="E33" s="2699">
        <f>SUM(H33+L33+O33+R33)</f>
        <v>1</v>
      </c>
      <c r="F33" s="2693"/>
      <c r="G33" s="2693"/>
      <c r="H33" s="2693"/>
      <c r="I33" s="2700">
        <f t="shared" si="1"/>
        <v>2</v>
      </c>
      <c r="J33" s="2693"/>
      <c r="K33" s="2699">
        <v>1</v>
      </c>
      <c r="L33" s="2699">
        <v>1</v>
      </c>
      <c r="M33" s="2693"/>
      <c r="N33" s="2693"/>
      <c r="O33" s="2690"/>
      <c r="P33" s="2690"/>
      <c r="Q33" s="2690"/>
      <c r="R33" s="2691"/>
      <c r="S33" s="2692"/>
      <c r="T33" s="2682"/>
      <c r="U33" s="2683"/>
    </row>
    <row r="34" spans="1:21" ht="9" customHeight="1">
      <c r="A34" s="2678"/>
      <c r="B34" s="2689" t="s">
        <v>567</v>
      </c>
      <c r="C34" s="2699">
        <f t="shared" si="0"/>
        <v>7</v>
      </c>
      <c r="D34" s="2699">
        <f t="shared" si="2"/>
        <v>6</v>
      </c>
      <c r="E34" s="2699">
        <f>SUM(H34+L34+O34+R34)</f>
        <v>1</v>
      </c>
      <c r="F34" s="2693"/>
      <c r="G34" s="2693"/>
      <c r="H34" s="2693"/>
      <c r="I34" s="2700">
        <f t="shared" si="1"/>
        <v>7</v>
      </c>
      <c r="J34" s="2693"/>
      <c r="K34" s="2699">
        <v>6</v>
      </c>
      <c r="L34" s="2699">
        <v>1</v>
      </c>
      <c r="M34" s="2693"/>
      <c r="N34" s="2693"/>
      <c r="O34" s="2690"/>
      <c r="P34" s="2690"/>
      <c r="Q34" s="2690"/>
      <c r="R34" s="2691"/>
      <c r="S34" s="2692"/>
      <c r="T34" s="2682"/>
      <c r="U34" s="2683"/>
    </row>
    <row r="35" spans="1:21" ht="9" customHeight="1">
      <c r="A35" s="2678"/>
      <c r="B35" s="2689" t="s">
        <v>574</v>
      </c>
      <c r="C35" s="2699">
        <f t="shared" si="0"/>
        <v>3</v>
      </c>
      <c r="D35" s="2699">
        <f t="shared" si="2"/>
        <v>3</v>
      </c>
      <c r="E35" s="2693"/>
      <c r="F35" s="2693"/>
      <c r="G35" s="2693"/>
      <c r="H35" s="2693"/>
      <c r="I35" s="2700">
        <f t="shared" si="1"/>
        <v>3</v>
      </c>
      <c r="J35" s="2693"/>
      <c r="K35" s="2699">
        <v>3</v>
      </c>
      <c r="L35" s="2693"/>
      <c r="M35" s="2693"/>
      <c r="N35" s="2693"/>
      <c r="O35" s="2690"/>
      <c r="P35" s="2690"/>
      <c r="Q35" s="2690"/>
      <c r="R35" s="2691"/>
      <c r="S35" s="2692"/>
      <c r="T35" s="2682"/>
      <c r="U35" s="2683"/>
    </row>
    <row r="36" spans="1:21" ht="9" customHeight="1">
      <c r="A36" s="2678"/>
      <c r="B36" s="2689" t="s">
        <v>575</v>
      </c>
      <c r="C36" s="2699">
        <f t="shared" si="0"/>
        <v>3</v>
      </c>
      <c r="D36" s="2699">
        <f t="shared" si="2"/>
        <v>3</v>
      </c>
      <c r="E36" s="2693"/>
      <c r="F36" s="2693"/>
      <c r="G36" s="2693"/>
      <c r="H36" s="2693"/>
      <c r="I36" s="2700">
        <f t="shared" si="1"/>
        <v>3</v>
      </c>
      <c r="J36" s="2693"/>
      <c r="K36" s="2699">
        <v>3</v>
      </c>
      <c r="L36" s="2693"/>
      <c r="M36" s="2693"/>
      <c r="N36" s="2693"/>
      <c r="O36" s="2690"/>
      <c r="P36" s="2690"/>
      <c r="Q36" s="2690"/>
      <c r="R36" s="2691"/>
      <c r="S36" s="2692"/>
      <c r="T36" s="2682"/>
      <c r="U36" s="2683"/>
    </row>
    <row r="37" spans="1:21">
      <c r="A37" s="2678"/>
      <c r="B37" s="2689" t="s">
        <v>576</v>
      </c>
      <c r="C37" s="2699">
        <f t="shared" si="0"/>
        <v>3</v>
      </c>
      <c r="D37" s="2699">
        <f t="shared" si="2"/>
        <v>3</v>
      </c>
      <c r="E37" s="2693"/>
      <c r="F37" s="2693"/>
      <c r="G37" s="2693"/>
      <c r="H37" s="2693"/>
      <c r="I37" s="2700">
        <f t="shared" si="1"/>
        <v>3</v>
      </c>
      <c r="J37" s="2693"/>
      <c r="K37" s="2699">
        <v>3</v>
      </c>
      <c r="L37" s="2693"/>
      <c r="M37" s="2693"/>
      <c r="N37" s="2693"/>
      <c r="O37" s="2690"/>
      <c r="P37" s="2690"/>
      <c r="Q37" s="2690"/>
      <c r="R37" s="2691"/>
      <c r="S37" s="2692"/>
      <c r="T37" s="2682"/>
      <c r="U37" s="2683"/>
    </row>
    <row r="38" spans="1:21" ht="9" customHeight="1">
      <c r="A38" s="2678"/>
      <c r="B38" s="2689" t="s">
        <v>577</v>
      </c>
      <c r="C38" s="2699">
        <f t="shared" si="0"/>
        <v>1</v>
      </c>
      <c r="D38" s="2699">
        <f t="shared" si="2"/>
        <v>1</v>
      </c>
      <c r="E38" s="2690"/>
      <c r="F38" s="2701"/>
      <c r="G38" s="2701"/>
      <c r="H38" s="2690"/>
      <c r="I38" s="2700">
        <f t="shared" si="1"/>
        <v>1</v>
      </c>
      <c r="J38" s="2690"/>
      <c r="K38" s="2699">
        <v>1</v>
      </c>
      <c r="L38" s="2690"/>
      <c r="M38" s="2690"/>
      <c r="N38" s="2690"/>
      <c r="O38" s="2690"/>
      <c r="P38" s="2690"/>
      <c r="Q38" s="2690"/>
      <c r="R38" s="2691"/>
      <c r="S38" s="2692"/>
      <c r="T38" s="2682"/>
      <c r="U38" s="2683"/>
    </row>
    <row r="39" spans="1:21" ht="10.5" hidden="1" customHeight="1">
      <c r="A39" s="2678"/>
      <c r="B39" s="2679"/>
      <c r="C39" s="2679"/>
      <c r="D39" s="2679"/>
      <c r="E39" s="2679"/>
      <c r="F39" s="2679"/>
      <c r="G39" s="2679"/>
      <c r="H39" s="2679"/>
      <c r="I39" s="2680"/>
      <c r="J39" s="2679"/>
      <c r="K39" s="2679"/>
      <c r="L39" s="2679"/>
      <c r="M39" s="2679"/>
      <c r="N39" s="2679"/>
      <c r="O39" s="2679"/>
      <c r="P39" s="2679"/>
      <c r="Q39" s="2679"/>
      <c r="R39" s="2680"/>
      <c r="S39" s="2681"/>
      <c r="T39" s="2682"/>
      <c r="U39" s="2683"/>
    </row>
    <row r="40" spans="1:21" ht="13.5" customHeight="1">
      <c r="A40" s="2678"/>
      <c r="B40" s="2684" t="s">
        <v>435</v>
      </c>
      <c r="C40" s="2685">
        <f>SUM(D40+E40)</f>
        <v>1236</v>
      </c>
      <c r="D40" s="2685">
        <f>SUM(D42+D43+D46+D47+D51+D52+D56+D57+D58+D59+D60+D61+D62)</f>
        <v>777</v>
      </c>
      <c r="E40" s="2685">
        <f>SUM(E42+E43+E46+E47+E51+E52+E56+E57+E58+E59+E60+E61+E62)</f>
        <v>459</v>
      </c>
      <c r="F40" s="2685">
        <f>SUM(F42+F43+F46+F47+F51+F52+F56+F57+F58+F59+F60+F61+F62)</f>
        <v>26</v>
      </c>
      <c r="G40" s="2685">
        <f>SUM(G42+G43+G46+G47+G51+G52+G56+G57+G58+G59+G60+G61+G62)</f>
        <v>19</v>
      </c>
      <c r="H40" s="2685">
        <f>SUM(H42+H43+H46+H47+H51+H52+H56+H57+H58+H59+H60+H61+H62)</f>
        <v>7</v>
      </c>
      <c r="I40" s="2686">
        <f>SUM(K40+L40)</f>
        <v>707</v>
      </c>
      <c r="J40" s="2679"/>
      <c r="K40" s="2685">
        <f t="shared" ref="K40:R40" si="3">SUM(K42+K43+K46+K47+K51+K52+K56+K57+K58+K59+K60+K61+K62)</f>
        <v>508</v>
      </c>
      <c r="L40" s="2685">
        <f t="shared" si="3"/>
        <v>199</v>
      </c>
      <c r="M40" s="2685">
        <f t="shared" si="3"/>
        <v>270</v>
      </c>
      <c r="N40" s="2685">
        <f t="shared" si="3"/>
        <v>87</v>
      </c>
      <c r="O40" s="2685">
        <f t="shared" si="3"/>
        <v>183</v>
      </c>
      <c r="P40" s="2685">
        <f t="shared" si="3"/>
        <v>233</v>
      </c>
      <c r="Q40" s="2685">
        <f t="shared" si="3"/>
        <v>163</v>
      </c>
      <c r="R40" s="2686">
        <f t="shared" si="3"/>
        <v>70</v>
      </c>
      <c r="S40" s="2681"/>
      <c r="T40" s="2682"/>
      <c r="U40" s="2683"/>
    </row>
    <row r="41" spans="1:21" ht="10.5" hidden="1" customHeight="1">
      <c r="A41" s="2678"/>
      <c r="B41" s="2693"/>
      <c r="C41" s="2702"/>
      <c r="D41" s="2703"/>
      <c r="E41" s="2703"/>
      <c r="F41" s="2703"/>
      <c r="G41" s="2703"/>
      <c r="H41" s="2693"/>
      <c r="I41" s="2692"/>
      <c r="J41" s="2693"/>
      <c r="K41" s="2693"/>
      <c r="L41" s="2689" t="s">
        <v>380</v>
      </c>
      <c r="M41" s="2693"/>
      <c r="N41" s="2693"/>
      <c r="O41" s="2693"/>
      <c r="P41" s="2693"/>
      <c r="Q41" s="2693"/>
      <c r="R41" s="2692"/>
      <c r="S41" s="2692"/>
      <c r="T41" s="2682"/>
      <c r="U41" s="2683"/>
    </row>
    <row r="42" spans="1:21" ht="9" customHeight="1">
      <c r="A42" s="2678"/>
      <c r="B42" s="2689" t="s">
        <v>1308</v>
      </c>
      <c r="C42" s="2699">
        <f>SUM(F42+I42+M42+P42)</f>
        <v>130</v>
      </c>
      <c r="D42" s="2699">
        <f>SUM(G42+K42+N42+Q42)</f>
        <v>114</v>
      </c>
      <c r="E42" s="2699">
        <f>SUM(H42+L42+O42+R42)</f>
        <v>16</v>
      </c>
      <c r="F42" s="2699">
        <f>SUM(G42:H42)</f>
        <v>4</v>
      </c>
      <c r="G42" s="2703">
        <v>4</v>
      </c>
      <c r="H42" s="2693"/>
      <c r="I42" s="2700">
        <f>SUM(K42:L42)</f>
        <v>52</v>
      </c>
      <c r="J42" s="2693"/>
      <c r="K42" s="2699">
        <v>50</v>
      </c>
      <c r="L42" s="2699">
        <v>2</v>
      </c>
      <c r="M42" s="2699">
        <f>SUM(N42:O42)</f>
        <v>30</v>
      </c>
      <c r="N42" s="2699">
        <v>20</v>
      </c>
      <c r="O42" s="2699">
        <v>10</v>
      </c>
      <c r="P42" s="2699">
        <f>SUM(Q42:R42)</f>
        <v>44</v>
      </c>
      <c r="Q42" s="2699">
        <v>40</v>
      </c>
      <c r="R42" s="2700">
        <v>4</v>
      </c>
      <c r="S42" s="2692"/>
      <c r="T42" s="2682"/>
      <c r="U42" s="2683"/>
    </row>
    <row r="43" spans="1:21" ht="9" customHeight="1">
      <c r="A43" s="2678"/>
      <c r="B43" s="2689" t="s">
        <v>438</v>
      </c>
      <c r="C43" s="2699">
        <f>SUM(F43+I43+M43+P43)</f>
        <v>32</v>
      </c>
      <c r="D43" s="2699">
        <f>SUM(G43+K43+N43+Q43)</f>
        <v>22</v>
      </c>
      <c r="E43" s="2699">
        <f>SUM(H43+L43+O43+R43)</f>
        <v>10</v>
      </c>
      <c r="F43" s="2699">
        <f>SUM(G43:H43)</f>
        <v>5</v>
      </c>
      <c r="G43" s="2699">
        <v>5</v>
      </c>
      <c r="H43" s="2693"/>
      <c r="I43" s="2700">
        <f>SUM(K43:L43)</f>
        <v>20</v>
      </c>
      <c r="J43" s="2693"/>
      <c r="K43" s="2699">
        <v>14</v>
      </c>
      <c r="L43" s="2699">
        <v>6</v>
      </c>
      <c r="M43" s="2699">
        <f>SUM(N43:O43)</f>
        <v>4</v>
      </c>
      <c r="N43" s="2699">
        <v>1</v>
      </c>
      <c r="O43" s="2699">
        <v>3</v>
      </c>
      <c r="P43" s="2699">
        <f>SUM(Q43:R43)</f>
        <v>3</v>
      </c>
      <c r="Q43" s="2699">
        <v>2</v>
      </c>
      <c r="R43" s="2700">
        <v>1</v>
      </c>
      <c r="S43" s="2692"/>
      <c r="T43" s="2682"/>
      <c r="U43" s="2683"/>
    </row>
    <row r="44" spans="1:21" ht="9" customHeight="1">
      <c r="A44" s="2678"/>
      <c r="B44" s="2689" t="s">
        <v>654</v>
      </c>
      <c r="C44" s="2693"/>
      <c r="D44" s="2693"/>
      <c r="E44" s="2693"/>
      <c r="F44" s="2693"/>
      <c r="G44" s="2693"/>
      <c r="H44" s="2693"/>
      <c r="I44" s="2692"/>
      <c r="J44" s="2693"/>
      <c r="K44" s="2693"/>
      <c r="L44" s="2693"/>
      <c r="M44" s="2693"/>
      <c r="N44" s="2693"/>
      <c r="O44" s="2693"/>
      <c r="P44" s="2693"/>
      <c r="Q44" s="2693"/>
      <c r="R44" s="2692"/>
      <c r="S44" s="2692"/>
      <c r="T44" s="2682"/>
      <c r="U44" s="2683"/>
    </row>
    <row r="45" spans="1:21" ht="9" customHeight="1">
      <c r="A45" s="2678"/>
      <c r="B45" s="2689" t="s">
        <v>655</v>
      </c>
      <c r="C45" s="2693"/>
      <c r="D45" s="2693"/>
      <c r="E45" s="2693"/>
      <c r="F45" s="2693"/>
      <c r="G45" s="2693"/>
      <c r="H45" s="2693"/>
      <c r="I45" s="2692"/>
      <c r="J45" s="2693"/>
      <c r="K45" s="2693"/>
      <c r="L45" s="2693"/>
      <c r="M45" s="2693"/>
      <c r="N45" s="2693"/>
      <c r="O45" s="2693"/>
      <c r="P45" s="2693"/>
      <c r="Q45" s="2693"/>
      <c r="R45" s="2692"/>
      <c r="S45" s="2692"/>
      <c r="T45" s="2682"/>
      <c r="U45" s="2683"/>
    </row>
    <row r="46" spans="1:21" ht="9" customHeight="1">
      <c r="A46" s="2678"/>
      <c r="B46" s="2689" t="s">
        <v>579</v>
      </c>
      <c r="C46" s="2699">
        <f>SUM(F46+I46+M46+P46)</f>
        <v>126</v>
      </c>
      <c r="D46" s="2699">
        <f>SUM(G46+K46+N46+Q46)</f>
        <v>83</v>
      </c>
      <c r="E46" s="2699">
        <f>SUM(H46+L46+O46+R46)</f>
        <v>43</v>
      </c>
      <c r="F46" s="2699">
        <f>SUM(G46:H46)</f>
        <v>2</v>
      </c>
      <c r="G46" s="2703">
        <v>1</v>
      </c>
      <c r="H46" s="2699">
        <v>1</v>
      </c>
      <c r="I46" s="2700">
        <f>SUM(K46:L46)</f>
        <v>89</v>
      </c>
      <c r="J46" s="2693"/>
      <c r="K46" s="2699">
        <v>67</v>
      </c>
      <c r="L46" s="2699">
        <v>22</v>
      </c>
      <c r="M46" s="2699">
        <f>SUM(N46:O46)</f>
        <v>27</v>
      </c>
      <c r="N46" s="2699">
        <v>9</v>
      </c>
      <c r="O46" s="2699">
        <v>18</v>
      </c>
      <c r="P46" s="2699">
        <f>SUM(Q46:R46)</f>
        <v>8</v>
      </c>
      <c r="Q46" s="2699">
        <v>6</v>
      </c>
      <c r="R46" s="2700">
        <v>2</v>
      </c>
      <c r="S46" s="2692"/>
      <c r="T46" s="2682"/>
      <c r="U46" s="2683"/>
    </row>
    <row r="47" spans="1:21" ht="9" customHeight="1">
      <c r="A47" s="2678"/>
      <c r="B47" s="2704" t="s">
        <v>580</v>
      </c>
      <c r="C47" s="2705">
        <f>SUM(F47+I47+M47+P47)</f>
        <v>100</v>
      </c>
      <c r="D47" s="2705">
        <f>SUM(G47+K47+N47+Q47)</f>
        <v>69</v>
      </c>
      <c r="E47" s="2705">
        <f>SUM(H47+L47+O47+R47)</f>
        <v>31</v>
      </c>
      <c r="F47" s="2705">
        <f>SUM(G47:H47)</f>
        <v>1</v>
      </c>
      <c r="G47" s="2701">
        <v>1</v>
      </c>
      <c r="H47" s="2690"/>
      <c r="I47" s="2706">
        <f>SUM(K47:L47)</f>
        <v>71</v>
      </c>
      <c r="J47" s="2690"/>
      <c r="K47" s="2705">
        <v>59</v>
      </c>
      <c r="L47" s="2705">
        <v>12</v>
      </c>
      <c r="M47" s="2705">
        <f>SUM(N47:O47)</f>
        <v>19</v>
      </c>
      <c r="N47" s="2705">
        <v>5</v>
      </c>
      <c r="O47" s="2705">
        <v>14</v>
      </c>
      <c r="P47" s="2705">
        <f>SUM(Q47:R47)</f>
        <v>9</v>
      </c>
      <c r="Q47" s="2705">
        <v>4</v>
      </c>
      <c r="R47" s="2706">
        <v>5</v>
      </c>
      <c r="S47" s="2692"/>
      <c r="T47" s="2682"/>
      <c r="U47" s="2683"/>
    </row>
    <row r="48" spans="1:21" ht="9" customHeight="1">
      <c r="A48" s="2678"/>
      <c r="B48" s="2707" t="s">
        <v>1324</v>
      </c>
      <c r="C48" s="2666"/>
      <c r="D48" s="2666"/>
      <c r="E48" s="2666"/>
      <c r="F48" s="2666"/>
      <c r="G48" s="2666"/>
      <c r="H48" s="2666"/>
      <c r="I48" s="2665"/>
      <c r="J48" s="2666"/>
      <c r="K48" s="2666"/>
      <c r="L48" s="2666"/>
      <c r="M48" s="2666"/>
      <c r="N48" s="2666"/>
      <c r="O48" s="2666"/>
      <c r="P48" s="2666"/>
      <c r="Q48" s="2666"/>
      <c r="R48" s="2665"/>
      <c r="S48" s="2708"/>
      <c r="T48" s="2682"/>
      <c r="U48" s="2683"/>
    </row>
    <row r="49" spans="1:21" ht="9" customHeight="1">
      <c r="A49" s="2678"/>
      <c r="B49" s="2707" t="s">
        <v>1213</v>
      </c>
      <c r="C49" s="2666"/>
      <c r="D49" s="2666"/>
      <c r="E49" s="2666"/>
      <c r="F49" s="2666"/>
      <c r="G49" s="2666"/>
      <c r="H49" s="2666"/>
      <c r="I49" s="2665"/>
      <c r="J49" s="2666"/>
      <c r="K49" s="2666"/>
      <c r="L49" s="2666"/>
      <c r="M49" s="2666"/>
      <c r="N49" s="2666"/>
      <c r="O49" s="2666"/>
      <c r="P49" s="2666"/>
      <c r="Q49" s="2666"/>
      <c r="R49" s="2665"/>
      <c r="S49" s="2708"/>
      <c r="T49" s="2682"/>
      <c r="U49" s="2683"/>
    </row>
    <row r="50" spans="1:21" ht="9" customHeight="1">
      <c r="A50" s="2678"/>
      <c r="B50" s="2707" t="s">
        <v>1318</v>
      </c>
      <c r="C50" s="2666"/>
      <c r="D50" s="2666"/>
      <c r="E50" s="2666"/>
      <c r="F50" s="2666"/>
      <c r="G50" s="2666"/>
      <c r="H50" s="2666"/>
      <c r="I50" s="2665"/>
      <c r="J50" s="2666"/>
      <c r="K50" s="2666"/>
      <c r="L50" s="2666"/>
      <c r="M50" s="2666"/>
      <c r="N50" s="2666"/>
      <c r="O50" s="2666"/>
      <c r="P50" s="2666"/>
      <c r="Q50" s="2666"/>
      <c r="R50" s="2665"/>
      <c r="S50" s="2708"/>
      <c r="T50" s="2682"/>
      <c r="U50" s="2683"/>
    </row>
    <row r="51" spans="1:21" ht="9" customHeight="1">
      <c r="A51" s="2678"/>
      <c r="B51" s="2689" t="s">
        <v>582</v>
      </c>
      <c r="C51" s="2699">
        <f>SUM(F51+I51+M51+P51)</f>
        <v>75</v>
      </c>
      <c r="D51" s="2699">
        <f>SUM(G51+K51+N51+Q51)</f>
        <v>52</v>
      </c>
      <c r="E51" s="2699">
        <f>SUM(H51+L51+O51+R51)</f>
        <v>23</v>
      </c>
      <c r="F51" s="2699">
        <f>SUM(G51:H51)</f>
        <v>1</v>
      </c>
      <c r="G51" s="2703">
        <v>1</v>
      </c>
      <c r="H51" s="2693"/>
      <c r="I51" s="2700">
        <f>SUM(K51:L51)</f>
        <v>51</v>
      </c>
      <c r="J51" s="2693"/>
      <c r="K51" s="2699">
        <v>44</v>
      </c>
      <c r="L51" s="2699">
        <v>7</v>
      </c>
      <c r="M51" s="2699">
        <f>SUM(N51:O51)</f>
        <v>16</v>
      </c>
      <c r="N51" s="2699">
        <v>4</v>
      </c>
      <c r="O51" s="2699">
        <v>12</v>
      </c>
      <c r="P51" s="2699">
        <f>SUM(Q51:R51)</f>
        <v>7</v>
      </c>
      <c r="Q51" s="2699">
        <v>3</v>
      </c>
      <c r="R51" s="2700">
        <v>4</v>
      </c>
      <c r="S51" s="2692"/>
      <c r="T51" s="2682"/>
      <c r="U51" s="2683"/>
    </row>
    <row r="52" spans="1:21" ht="9" customHeight="1">
      <c r="A52" s="2678"/>
      <c r="B52" s="2704" t="s">
        <v>452</v>
      </c>
      <c r="C52" s="2705">
        <f>SUM(F52+I52+M52+P52)</f>
        <v>90</v>
      </c>
      <c r="D52" s="2705">
        <f>SUM(G52+K52+N52+Q52)</f>
        <v>46</v>
      </c>
      <c r="E52" s="2705">
        <f>SUM(H52+L52+O52+R52)</f>
        <v>44</v>
      </c>
      <c r="F52" s="2705">
        <f>SUM(G52:H52)</f>
        <v>2</v>
      </c>
      <c r="G52" s="2705">
        <v>1</v>
      </c>
      <c r="H52" s="2705">
        <v>1</v>
      </c>
      <c r="I52" s="2706">
        <f>SUM(K52:L52)</f>
        <v>58</v>
      </c>
      <c r="J52" s="2690"/>
      <c r="K52" s="2705">
        <v>33</v>
      </c>
      <c r="L52" s="2705">
        <v>25</v>
      </c>
      <c r="M52" s="2705">
        <f>SUM(N52:O52)</f>
        <v>22</v>
      </c>
      <c r="N52" s="2705">
        <v>6</v>
      </c>
      <c r="O52" s="2705">
        <v>16</v>
      </c>
      <c r="P52" s="2705">
        <f>SUM(Q52:R52)</f>
        <v>8</v>
      </c>
      <c r="Q52" s="2705">
        <v>6</v>
      </c>
      <c r="R52" s="2706">
        <v>2</v>
      </c>
      <c r="S52" s="2692"/>
      <c r="T52" s="2682"/>
      <c r="U52" s="2683"/>
    </row>
    <row r="53" spans="1:21" ht="9" customHeight="1">
      <c r="A53" s="2678"/>
      <c r="B53" s="2707" t="s">
        <v>1324</v>
      </c>
      <c r="C53" s="2666"/>
      <c r="D53" s="2666"/>
      <c r="E53" s="2666"/>
      <c r="F53" s="2666"/>
      <c r="G53" s="2666"/>
      <c r="H53" s="2666"/>
      <c r="I53" s="2665"/>
      <c r="J53" s="2666"/>
      <c r="K53" s="2666"/>
      <c r="L53" s="2666"/>
      <c r="M53" s="2666"/>
      <c r="N53" s="2666"/>
      <c r="O53" s="2666"/>
      <c r="P53" s="2666"/>
      <c r="Q53" s="2666"/>
      <c r="R53" s="2665"/>
      <c r="S53" s="2708"/>
      <c r="T53" s="2682"/>
      <c r="U53" s="2683"/>
    </row>
    <row r="54" spans="1:21" ht="9" customHeight="1">
      <c r="A54" s="2678"/>
      <c r="B54" s="2707" t="s">
        <v>656</v>
      </c>
      <c r="C54" s="2666"/>
      <c r="D54" s="2666"/>
      <c r="E54" s="2666"/>
      <c r="F54" s="2666"/>
      <c r="G54" s="2666"/>
      <c r="H54" s="2666"/>
      <c r="I54" s="2665"/>
      <c r="J54" s="2666"/>
      <c r="K54" s="2666"/>
      <c r="L54" s="2666"/>
      <c r="M54" s="2666"/>
      <c r="N54" s="2666"/>
      <c r="O54" s="2666"/>
      <c r="P54" s="2666"/>
      <c r="Q54" s="2666"/>
      <c r="R54" s="2665"/>
      <c r="S54" s="2708"/>
      <c r="T54" s="2682"/>
      <c r="U54" s="2683"/>
    </row>
    <row r="55" spans="1:21" ht="9" customHeight="1">
      <c r="A55" s="2678"/>
      <c r="B55" s="2707" t="s">
        <v>657</v>
      </c>
      <c r="C55" s="2709">
        <f t="shared" ref="C55:C62" si="4">SUM(F55+I55+M55+P55)</f>
        <v>10</v>
      </c>
      <c r="D55" s="2709">
        <f t="shared" ref="D55:E62" si="5">SUM(G55+K55+N55+Q55)</f>
        <v>6</v>
      </c>
      <c r="E55" s="2709">
        <f t="shared" si="5"/>
        <v>4</v>
      </c>
      <c r="F55" s="2666"/>
      <c r="G55" s="2666"/>
      <c r="H55" s="2666"/>
      <c r="I55" s="2710">
        <v>10</v>
      </c>
      <c r="J55" s="2666"/>
      <c r="K55" s="2709">
        <v>6</v>
      </c>
      <c r="L55" s="2709">
        <v>4</v>
      </c>
      <c r="M55" s="2666"/>
      <c r="N55" s="2666"/>
      <c r="O55" s="2666"/>
      <c r="P55" s="2666"/>
      <c r="Q55" s="2666"/>
      <c r="R55" s="2665"/>
      <c r="S55" s="2708"/>
      <c r="T55" s="2682"/>
      <c r="U55" s="2683"/>
    </row>
    <row r="56" spans="1:21" ht="9" customHeight="1">
      <c r="A56" s="2678"/>
      <c r="B56" s="2689" t="s">
        <v>486</v>
      </c>
      <c r="C56" s="2699">
        <f t="shared" si="4"/>
        <v>107</v>
      </c>
      <c r="D56" s="2699">
        <f t="shared" si="5"/>
        <v>25</v>
      </c>
      <c r="E56" s="2699">
        <f t="shared" si="5"/>
        <v>82</v>
      </c>
      <c r="F56" s="2699">
        <f>SUM(G56:H56)</f>
        <v>1</v>
      </c>
      <c r="G56" s="2693"/>
      <c r="H56" s="2699">
        <v>1</v>
      </c>
      <c r="I56" s="2700">
        <f t="shared" ref="I56:I62" si="6">SUM(K56:L56)</f>
        <v>67</v>
      </c>
      <c r="J56" s="2693"/>
      <c r="K56" s="2699">
        <v>14</v>
      </c>
      <c r="L56" s="2699">
        <v>53</v>
      </c>
      <c r="M56" s="2699">
        <f t="shared" ref="M56:M62" si="7">SUM(N56:O56)</f>
        <v>20</v>
      </c>
      <c r="N56" s="2693"/>
      <c r="O56" s="2699">
        <v>20</v>
      </c>
      <c r="P56" s="2699">
        <f t="shared" ref="P56:P62" si="8">SUM(Q56:R56)</f>
        <v>19</v>
      </c>
      <c r="Q56" s="2699">
        <v>11</v>
      </c>
      <c r="R56" s="2700">
        <v>8</v>
      </c>
      <c r="S56" s="2692"/>
      <c r="T56" s="2682"/>
      <c r="U56" s="2683"/>
    </row>
    <row r="57" spans="1:21" ht="9" customHeight="1">
      <c r="A57" s="2678"/>
      <c r="B57" s="2689" t="s">
        <v>585</v>
      </c>
      <c r="C57" s="2699">
        <f t="shared" si="4"/>
        <v>70</v>
      </c>
      <c r="D57" s="2699">
        <f t="shared" si="5"/>
        <v>47</v>
      </c>
      <c r="E57" s="2699">
        <f t="shared" si="5"/>
        <v>23</v>
      </c>
      <c r="F57" s="2699">
        <f>SUM(G57:H57)</f>
        <v>3</v>
      </c>
      <c r="G57" s="2703">
        <v>2</v>
      </c>
      <c r="H57" s="2699">
        <v>1</v>
      </c>
      <c r="I57" s="2700">
        <f t="shared" si="6"/>
        <v>25</v>
      </c>
      <c r="J57" s="2693"/>
      <c r="K57" s="2699">
        <v>23</v>
      </c>
      <c r="L57" s="2699">
        <v>2</v>
      </c>
      <c r="M57" s="2699">
        <f t="shared" si="7"/>
        <v>10</v>
      </c>
      <c r="N57" s="2699">
        <v>6</v>
      </c>
      <c r="O57" s="2699">
        <v>4</v>
      </c>
      <c r="P57" s="2699">
        <f t="shared" si="8"/>
        <v>32</v>
      </c>
      <c r="Q57" s="2699">
        <v>16</v>
      </c>
      <c r="R57" s="2700">
        <v>16</v>
      </c>
      <c r="S57" s="2692"/>
      <c r="T57" s="2682"/>
      <c r="U57" s="2683"/>
    </row>
    <row r="58" spans="1:21" ht="9" customHeight="1">
      <c r="A58" s="2678"/>
      <c r="B58" s="2689" t="s">
        <v>660</v>
      </c>
      <c r="C58" s="2699">
        <f t="shared" si="4"/>
        <v>11</v>
      </c>
      <c r="D58" s="2699">
        <f t="shared" si="5"/>
        <v>7</v>
      </c>
      <c r="E58" s="2699">
        <f t="shared" si="5"/>
        <v>4</v>
      </c>
      <c r="F58" s="2693"/>
      <c r="G58" s="2693"/>
      <c r="H58" s="2693"/>
      <c r="I58" s="2700">
        <f t="shared" si="6"/>
        <v>8</v>
      </c>
      <c r="J58" s="2693"/>
      <c r="K58" s="2699">
        <v>7</v>
      </c>
      <c r="L58" s="2699">
        <v>1</v>
      </c>
      <c r="M58" s="2699">
        <f t="shared" si="7"/>
        <v>1</v>
      </c>
      <c r="N58" s="2693"/>
      <c r="O58" s="2699">
        <v>1</v>
      </c>
      <c r="P58" s="2699">
        <f t="shared" si="8"/>
        <v>2</v>
      </c>
      <c r="Q58" s="2693"/>
      <c r="R58" s="2700">
        <v>2</v>
      </c>
      <c r="S58" s="2692"/>
      <c r="T58" s="2682"/>
      <c r="U58" s="2683"/>
    </row>
    <row r="59" spans="1:21" ht="9" customHeight="1">
      <c r="A59" s="2678"/>
      <c r="B59" s="2689" t="s">
        <v>587</v>
      </c>
      <c r="C59" s="2699">
        <f t="shared" si="4"/>
        <v>191</v>
      </c>
      <c r="D59" s="2699">
        <f t="shared" si="5"/>
        <v>136</v>
      </c>
      <c r="E59" s="2699">
        <f t="shared" si="5"/>
        <v>55</v>
      </c>
      <c r="F59" s="2699">
        <f>SUM(G59:H59)</f>
        <v>2</v>
      </c>
      <c r="G59" s="2703">
        <v>1</v>
      </c>
      <c r="H59" s="2699">
        <v>1</v>
      </c>
      <c r="I59" s="2700">
        <f t="shared" si="6"/>
        <v>133</v>
      </c>
      <c r="J59" s="2693"/>
      <c r="K59" s="2699">
        <v>111</v>
      </c>
      <c r="L59" s="2699">
        <v>22</v>
      </c>
      <c r="M59" s="2699">
        <f t="shared" si="7"/>
        <v>34</v>
      </c>
      <c r="N59" s="2699">
        <v>10</v>
      </c>
      <c r="O59" s="2699">
        <v>24</v>
      </c>
      <c r="P59" s="2699">
        <f t="shared" si="8"/>
        <v>22</v>
      </c>
      <c r="Q59" s="2699">
        <v>14</v>
      </c>
      <c r="R59" s="2700">
        <v>8</v>
      </c>
      <c r="S59" s="2692"/>
      <c r="T59" s="2682"/>
      <c r="U59" s="2683"/>
    </row>
    <row r="60" spans="1:21" ht="9" customHeight="1">
      <c r="A60" s="2678"/>
      <c r="B60" s="2689" t="s">
        <v>588</v>
      </c>
      <c r="C60" s="2699">
        <f t="shared" si="4"/>
        <v>104</v>
      </c>
      <c r="D60" s="2699">
        <f t="shared" si="5"/>
        <v>81</v>
      </c>
      <c r="E60" s="2699">
        <f t="shared" si="5"/>
        <v>23</v>
      </c>
      <c r="F60" s="2699">
        <f>SUM(G60:H60)</f>
        <v>1</v>
      </c>
      <c r="G60" s="2703">
        <v>1</v>
      </c>
      <c r="H60" s="2693"/>
      <c r="I60" s="2700">
        <f t="shared" si="6"/>
        <v>33</v>
      </c>
      <c r="J60" s="2693"/>
      <c r="K60" s="2699">
        <v>24</v>
      </c>
      <c r="L60" s="2699">
        <v>9</v>
      </c>
      <c r="M60" s="2699">
        <f t="shared" si="7"/>
        <v>18</v>
      </c>
      <c r="N60" s="2699">
        <v>7</v>
      </c>
      <c r="O60" s="2699">
        <v>11</v>
      </c>
      <c r="P60" s="2699">
        <f t="shared" si="8"/>
        <v>52</v>
      </c>
      <c r="Q60" s="2699">
        <v>49</v>
      </c>
      <c r="R60" s="2700">
        <v>3</v>
      </c>
      <c r="S60" s="2692"/>
      <c r="T60" s="2682"/>
      <c r="U60" s="2683"/>
    </row>
    <row r="61" spans="1:21" ht="9" customHeight="1">
      <c r="A61" s="2678"/>
      <c r="B61" s="2689" t="s">
        <v>589</v>
      </c>
      <c r="C61" s="2699">
        <f t="shared" si="4"/>
        <v>82</v>
      </c>
      <c r="D61" s="2699">
        <f t="shared" si="5"/>
        <v>43</v>
      </c>
      <c r="E61" s="2699">
        <f t="shared" si="5"/>
        <v>39</v>
      </c>
      <c r="F61" s="2699">
        <f>SUM(G61:H61)</f>
        <v>3</v>
      </c>
      <c r="G61" s="2699">
        <v>1</v>
      </c>
      <c r="H61" s="2699">
        <v>2</v>
      </c>
      <c r="I61" s="2700">
        <f t="shared" si="6"/>
        <v>35</v>
      </c>
      <c r="J61" s="2693"/>
      <c r="K61" s="2699">
        <v>26</v>
      </c>
      <c r="L61" s="2699">
        <v>9</v>
      </c>
      <c r="M61" s="2699">
        <f t="shared" si="7"/>
        <v>29</v>
      </c>
      <c r="N61" s="2699">
        <v>9</v>
      </c>
      <c r="O61" s="2699">
        <v>20</v>
      </c>
      <c r="P61" s="2699">
        <f t="shared" si="8"/>
        <v>15</v>
      </c>
      <c r="Q61" s="2699">
        <v>7</v>
      </c>
      <c r="R61" s="2700">
        <v>8</v>
      </c>
      <c r="S61" s="2692"/>
      <c r="T61" s="2682"/>
      <c r="U61" s="2683"/>
    </row>
    <row r="62" spans="1:21" ht="9" customHeight="1">
      <c r="A62" s="2678"/>
      <c r="B62" s="2689" t="s">
        <v>590</v>
      </c>
      <c r="C62" s="2699">
        <f t="shared" si="4"/>
        <v>118</v>
      </c>
      <c r="D62" s="2699">
        <f t="shared" si="5"/>
        <v>52</v>
      </c>
      <c r="E62" s="2699">
        <f t="shared" si="5"/>
        <v>66</v>
      </c>
      <c r="F62" s="2699">
        <f>SUM(G62:H62)</f>
        <v>1</v>
      </c>
      <c r="G62" s="2699">
        <v>1</v>
      </c>
      <c r="H62" s="2693"/>
      <c r="I62" s="2700">
        <f t="shared" si="6"/>
        <v>65</v>
      </c>
      <c r="J62" s="2693"/>
      <c r="K62" s="2699">
        <v>36</v>
      </c>
      <c r="L62" s="2699">
        <v>29</v>
      </c>
      <c r="M62" s="2699">
        <f t="shared" si="7"/>
        <v>40</v>
      </c>
      <c r="N62" s="2699">
        <v>10</v>
      </c>
      <c r="O62" s="2699">
        <v>30</v>
      </c>
      <c r="P62" s="2699">
        <f t="shared" si="8"/>
        <v>12</v>
      </c>
      <c r="Q62" s="2699">
        <v>5</v>
      </c>
      <c r="R62" s="2700">
        <v>7</v>
      </c>
      <c r="S62" s="2692"/>
      <c r="T62" s="2682"/>
      <c r="U62" s="2683"/>
    </row>
    <row r="63" spans="1:21" ht="10.5" hidden="1" customHeight="1">
      <c r="A63" s="2678"/>
      <c r="B63" s="2693"/>
      <c r="C63" s="2693"/>
      <c r="D63" s="2693"/>
      <c r="E63" s="2693"/>
      <c r="F63" s="2693"/>
      <c r="G63" s="2693"/>
      <c r="H63" s="2693"/>
      <c r="I63" s="2692"/>
      <c r="J63" s="2693"/>
      <c r="K63" s="2693"/>
      <c r="L63" s="2693"/>
      <c r="M63" s="2693"/>
      <c r="N63" s="2693"/>
      <c r="O63" s="2693"/>
      <c r="P63" s="2693"/>
      <c r="Q63" s="2693"/>
      <c r="R63" s="2692"/>
      <c r="S63" s="2692"/>
      <c r="T63" s="2682"/>
      <c r="U63" s="2683"/>
    </row>
    <row r="64" spans="1:21" ht="11.1" customHeight="1">
      <c r="A64" s="2711" t="s">
        <v>1199</v>
      </c>
      <c r="Q64" s="2711" t="s">
        <v>366</v>
      </c>
    </row>
    <row r="65" spans="1:21" ht="11.1" customHeight="1">
      <c r="A65" s="2711" t="s">
        <v>1214</v>
      </c>
    </row>
    <row r="66" spans="1:21" ht="9" customHeight="1"/>
    <row r="67" spans="1:21" ht="9" customHeight="1"/>
    <row r="68" spans="1:21" ht="9" customHeight="1"/>
    <row r="69" spans="1:21" ht="9" customHeight="1"/>
    <row r="70" spans="1:21" ht="9" customHeight="1"/>
    <row r="71" spans="1:21" ht="9" customHeight="1"/>
    <row r="72" spans="1:21" ht="9" customHeight="1"/>
    <row r="73" spans="1:21" ht="12" customHeight="1">
      <c r="A73" s="2636" t="s">
        <v>298</v>
      </c>
      <c r="B73" s="2638"/>
      <c r="C73" s="2638"/>
      <c r="D73" s="2638"/>
      <c r="E73" s="2638"/>
      <c r="F73" s="2638"/>
      <c r="G73" s="2638"/>
      <c r="H73" s="2638"/>
    </row>
    <row r="74" spans="1:21" ht="12" customHeight="1">
      <c r="A74" s="2638"/>
      <c r="B74" s="2638"/>
      <c r="C74" s="2638"/>
      <c r="D74" s="2638"/>
      <c r="E74" s="2638"/>
      <c r="F74" s="2638"/>
      <c r="G74" s="2638"/>
      <c r="H74" s="2638"/>
    </row>
    <row r="75" spans="1:21" ht="12" customHeight="1">
      <c r="A75" s="2636" t="s">
        <v>1202</v>
      </c>
      <c r="B75" s="2638"/>
      <c r="C75" s="2638"/>
      <c r="D75" s="2638"/>
      <c r="E75" s="2638"/>
      <c r="F75" s="2638"/>
      <c r="G75" s="2638"/>
      <c r="H75" s="2638"/>
    </row>
    <row r="76" spans="1:21" ht="12" customHeight="1">
      <c r="A76" s="2636" t="s">
        <v>1215</v>
      </c>
      <c r="B76" s="2638"/>
      <c r="C76" s="2638"/>
      <c r="D76" s="2638"/>
      <c r="E76" s="2638"/>
      <c r="F76" s="2638"/>
      <c r="G76" s="2638"/>
      <c r="H76" s="2638"/>
    </row>
    <row r="77" spans="1:21" ht="12.95" customHeight="1">
      <c r="A77" s="2636" t="s">
        <v>1286</v>
      </c>
      <c r="B77" s="2638"/>
      <c r="C77" s="2638"/>
      <c r="D77" s="2638"/>
      <c r="E77" s="2638"/>
      <c r="F77" s="2638"/>
      <c r="G77" s="2638"/>
      <c r="H77" s="2638"/>
    </row>
    <row r="78" spans="1:21" ht="20.100000000000001" customHeight="1">
      <c r="A78" s="2638"/>
      <c r="B78" s="2638"/>
      <c r="C78" s="2638"/>
      <c r="D78" s="2638"/>
      <c r="E78" s="2638"/>
      <c r="F78" s="2638"/>
      <c r="G78" s="2638"/>
      <c r="H78" s="2638"/>
    </row>
    <row r="79" spans="1:21" ht="12" customHeight="1">
      <c r="A79" s="2712"/>
      <c r="B79" s="2713" t="s">
        <v>380</v>
      </c>
      <c r="C79" s="2714" t="s">
        <v>1204</v>
      </c>
      <c r="D79" s="2715"/>
      <c r="E79" s="2716"/>
      <c r="F79" s="2714" t="s">
        <v>1205</v>
      </c>
      <c r="G79" s="2715"/>
      <c r="H79" s="2716"/>
      <c r="I79" s="2714" t="s">
        <v>1206</v>
      </c>
      <c r="J79" s="2715"/>
      <c r="K79" s="2715"/>
      <c r="L79" s="2716"/>
      <c r="M79" s="2714" t="s">
        <v>1207</v>
      </c>
      <c r="N79" s="2715"/>
      <c r="O79" s="2716"/>
      <c r="P79" s="2714" t="s">
        <v>1208</v>
      </c>
      <c r="Q79" s="2715"/>
      <c r="R79" s="2715"/>
      <c r="S79" s="2717"/>
      <c r="T79" s="2659"/>
      <c r="U79" s="2659"/>
    </row>
    <row r="80" spans="1:21" ht="12" customHeight="1">
      <c r="A80" s="2718"/>
      <c r="B80" s="2719" t="s">
        <v>682</v>
      </c>
      <c r="C80" s="2716"/>
      <c r="D80" s="2720" t="s">
        <v>1209</v>
      </c>
      <c r="E80" s="2720" t="s">
        <v>1210</v>
      </c>
      <c r="F80" s="2716"/>
      <c r="G80" s="2720" t="s">
        <v>1209</v>
      </c>
      <c r="H80" s="2720" t="s">
        <v>1210</v>
      </c>
      <c r="I80" s="2715"/>
      <c r="J80" s="2716"/>
      <c r="K80" s="2720" t="s">
        <v>1209</v>
      </c>
      <c r="L80" s="2720" t="s">
        <v>1210</v>
      </c>
      <c r="M80" s="2716"/>
      <c r="N80" s="2720" t="s">
        <v>1209</v>
      </c>
      <c r="O80" s="2720" t="s">
        <v>1210</v>
      </c>
      <c r="P80" s="2716"/>
      <c r="Q80" s="2720" t="s">
        <v>1209</v>
      </c>
      <c r="R80" s="2714" t="s">
        <v>1210</v>
      </c>
      <c r="S80" s="2715"/>
      <c r="T80" s="2716"/>
      <c r="U80" s="2659"/>
    </row>
    <row r="81" spans="1:21" ht="12" customHeight="1">
      <c r="A81" s="2721"/>
      <c r="B81" s="2722"/>
      <c r="C81" s="2723" t="s">
        <v>1107</v>
      </c>
      <c r="D81" s="2723" t="s">
        <v>1211</v>
      </c>
      <c r="E81" s="2723" t="s">
        <v>1212</v>
      </c>
      <c r="F81" s="2723" t="s">
        <v>1107</v>
      </c>
      <c r="G81" s="2723" t="s">
        <v>1211</v>
      </c>
      <c r="H81" s="2723" t="s">
        <v>1212</v>
      </c>
      <c r="I81" s="2724" t="s">
        <v>1107</v>
      </c>
      <c r="J81" s="2725"/>
      <c r="K81" s="2723" t="s">
        <v>1211</v>
      </c>
      <c r="L81" s="2723" t="s">
        <v>1212</v>
      </c>
      <c r="M81" s="2723" t="s">
        <v>1107</v>
      </c>
      <c r="N81" s="2723" t="s">
        <v>1211</v>
      </c>
      <c r="O81" s="2723" t="s">
        <v>1212</v>
      </c>
      <c r="P81" s="2723" t="s">
        <v>1107</v>
      </c>
      <c r="Q81" s="2723" t="s">
        <v>1211</v>
      </c>
      <c r="R81" s="2724" t="s">
        <v>1212</v>
      </c>
      <c r="S81" s="2726"/>
      <c r="T81" s="2725"/>
      <c r="U81" s="2667"/>
    </row>
    <row r="82" spans="1:21" ht="20.100000000000001" customHeight="1">
      <c r="A82" s="2727"/>
      <c r="B82" s="2684" t="s">
        <v>470</v>
      </c>
      <c r="C82" s="2685">
        <f t="shared" ref="C82:I82" si="9">SUM(C84:C100)</f>
        <v>992</v>
      </c>
      <c r="D82" s="2685">
        <f t="shared" si="9"/>
        <v>695</v>
      </c>
      <c r="E82" s="2685">
        <f t="shared" si="9"/>
        <v>297</v>
      </c>
      <c r="F82" s="2685">
        <f t="shared" si="9"/>
        <v>20</v>
      </c>
      <c r="G82" s="2685">
        <f t="shared" si="9"/>
        <v>17</v>
      </c>
      <c r="H82" s="2685">
        <f t="shared" si="9"/>
        <v>3</v>
      </c>
      <c r="I82" s="2686">
        <f t="shared" si="9"/>
        <v>618</v>
      </c>
      <c r="J82" s="2679"/>
      <c r="K82" s="2685">
        <f t="shared" ref="K82:R82" si="10">SUM(K84:K100)</f>
        <v>487</v>
      </c>
      <c r="L82" s="2685">
        <f t="shared" si="10"/>
        <v>131</v>
      </c>
      <c r="M82" s="2685">
        <f t="shared" si="10"/>
        <v>196</v>
      </c>
      <c r="N82" s="2685">
        <f t="shared" si="10"/>
        <v>84</v>
      </c>
      <c r="O82" s="2685">
        <f t="shared" si="10"/>
        <v>112</v>
      </c>
      <c r="P82" s="2685">
        <f t="shared" si="10"/>
        <v>158</v>
      </c>
      <c r="Q82" s="2685">
        <f t="shared" si="10"/>
        <v>107</v>
      </c>
      <c r="R82" s="2686">
        <f t="shared" si="10"/>
        <v>51</v>
      </c>
      <c r="S82" s="2681"/>
      <c r="T82" s="2682"/>
    </row>
    <row r="83" spans="1:21" ht="10.5" hidden="1" customHeight="1">
      <c r="A83" s="2728"/>
      <c r="B83" s="2693"/>
      <c r="C83" s="2693"/>
      <c r="D83" s="2693"/>
      <c r="E83" s="2693"/>
      <c r="F83" s="2693"/>
      <c r="G83" s="2693"/>
      <c r="H83" s="2693"/>
      <c r="I83" s="2692"/>
      <c r="J83" s="2693"/>
      <c r="K83" s="2693"/>
      <c r="L83" s="2693"/>
      <c r="M83" s="2693"/>
      <c r="N83" s="2693"/>
      <c r="O83" s="2693"/>
      <c r="P83" s="2693"/>
      <c r="Q83" s="2693"/>
      <c r="R83" s="2692"/>
      <c r="S83" s="2692"/>
      <c r="T83" s="2682"/>
    </row>
    <row r="84" spans="1:21" ht="15" customHeight="1">
      <c r="A84" s="2729"/>
      <c r="B84" s="2689" t="s">
        <v>471</v>
      </c>
      <c r="C84" s="2699">
        <f t="shared" ref="C84:C98" si="11">SUM(F84+I84+M84+P84)</f>
        <v>262</v>
      </c>
      <c r="D84" s="2699">
        <f t="shared" ref="D84:D98" si="12">SUM(G84+K84+N84+Q84)</f>
        <v>169</v>
      </c>
      <c r="E84" s="2699">
        <f t="shared" ref="E84:E98" si="13">SUM(H84+L84+O84+R84)</f>
        <v>93</v>
      </c>
      <c r="F84" s="2699">
        <f>SUM(G84:H84)</f>
        <v>1</v>
      </c>
      <c r="G84" s="2699">
        <v>1</v>
      </c>
      <c r="H84" s="2693"/>
      <c r="I84" s="2700">
        <f t="shared" ref="I84:I98" si="14">SUM(K84:L84)</f>
        <v>187</v>
      </c>
      <c r="J84" s="2693"/>
      <c r="K84" s="2699">
        <v>136</v>
      </c>
      <c r="L84" s="2699">
        <v>51</v>
      </c>
      <c r="M84" s="2699">
        <f t="shared" ref="M84:M98" si="15">SUM(N84:O84)</f>
        <v>51</v>
      </c>
      <c r="N84" s="2699">
        <v>17</v>
      </c>
      <c r="O84" s="2699">
        <v>34</v>
      </c>
      <c r="P84" s="2699">
        <f t="shared" ref="P84:P98" si="16">SUM(Q84:R84)</f>
        <v>23</v>
      </c>
      <c r="Q84" s="2699">
        <v>15</v>
      </c>
      <c r="R84" s="2700">
        <v>8</v>
      </c>
      <c r="S84" s="2692"/>
      <c r="T84" s="2682"/>
    </row>
    <row r="85" spans="1:21" ht="15" customHeight="1">
      <c r="A85" s="2727"/>
      <c r="B85" s="2689" t="s">
        <v>472</v>
      </c>
      <c r="C85" s="2699">
        <f t="shared" si="11"/>
        <v>52</v>
      </c>
      <c r="D85" s="2699">
        <f t="shared" si="12"/>
        <v>35</v>
      </c>
      <c r="E85" s="2699">
        <f t="shared" si="13"/>
        <v>17</v>
      </c>
      <c r="F85" s="2699">
        <f>SUM(G85:H85)</f>
        <v>1</v>
      </c>
      <c r="G85" s="2693"/>
      <c r="H85" s="2699">
        <v>1</v>
      </c>
      <c r="I85" s="2700">
        <f t="shared" si="14"/>
        <v>34</v>
      </c>
      <c r="J85" s="2693"/>
      <c r="K85" s="2699">
        <v>23</v>
      </c>
      <c r="L85" s="2699">
        <v>11</v>
      </c>
      <c r="M85" s="2699">
        <f t="shared" si="15"/>
        <v>10</v>
      </c>
      <c r="N85" s="2699">
        <v>6</v>
      </c>
      <c r="O85" s="2699">
        <v>4</v>
      </c>
      <c r="P85" s="2699">
        <f t="shared" si="16"/>
        <v>7</v>
      </c>
      <c r="Q85" s="2699">
        <v>6</v>
      </c>
      <c r="R85" s="2700">
        <v>1</v>
      </c>
      <c r="S85" s="2692"/>
      <c r="T85" s="2682"/>
    </row>
    <row r="86" spans="1:21" ht="15" customHeight="1">
      <c r="A86" s="2727"/>
      <c r="B86" s="2689" t="s">
        <v>473</v>
      </c>
      <c r="C86" s="2699">
        <f t="shared" si="11"/>
        <v>60</v>
      </c>
      <c r="D86" s="2699">
        <f t="shared" si="12"/>
        <v>46</v>
      </c>
      <c r="E86" s="2699">
        <f t="shared" si="13"/>
        <v>14</v>
      </c>
      <c r="F86" s="2693"/>
      <c r="G86" s="2693"/>
      <c r="H86" s="2693"/>
      <c r="I86" s="2700">
        <f t="shared" si="14"/>
        <v>36</v>
      </c>
      <c r="J86" s="2693"/>
      <c r="K86" s="2699">
        <v>31</v>
      </c>
      <c r="L86" s="2699">
        <v>5</v>
      </c>
      <c r="M86" s="2699">
        <f t="shared" si="15"/>
        <v>14</v>
      </c>
      <c r="N86" s="2699">
        <v>7</v>
      </c>
      <c r="O86" s="2699">
        <v>7</v>
      </c>
      <c r="P86" s="2699">
        <f t="shared" si="16"/>
        <v>10</v>
      </c>
      <c r="Q86" s="2699">
        <v>8</v>
      </c>
      <c r="R86" s="2700">
        <v>2</v>
      </c>
      <c r="S86" s="2692"/>
      <c r="T86" s="2682"/>
      <c r="U86" s="2696"/>
    </row>
    <row r="87" spans="1:21" ht="15" customHeight="1">
      <c r="A87" s="2678"/>
      <c r="B87" s="2689" t="s">
        <v>474</v>
      </c>
      <c r="C87" s="2699">
        <f t="shared" si="11"/>
        <v>55</v>
      </c>
      <c r="D87" s="2699">
        <f t="shared" si="12"/>
        <v>44</v>
      </c>
      <c r="E87" s="2699">
        <f t="shared" si="13"/>
        <v>11</v>
      </c>
      <c r="F87" s="2699">
        <f t="shared" ref="F87:F97" si="17">SUM(G87:H87)</f>
        <v>2</v>
      </c>
      <c r="G87" s="2699">
        <v>2</v>
      </c>
      <c r="H87" s="2693"/>
      <c r="I87" s="2700">
        <f t="shared" si="14"/>
        <v>32</v>
      </c>
      <c r="J87" s="2693"/>
      <c r="K87" s="2699">
        <v>29</v>
      </c>
      <c r="L87" s="2699">
        <v>3</v>
      </c>
      <c r="M87" s="2699">
        <f t="shared" si="15"/>
        <v>12</v>
      </c>
      <c r="N87" s="2699">
        <v>6</v>
      </c>
      <c r="O87" s="2699">
        <v>6</v>
      </c>
      <c r="P87" s="2699">
        <f t="shared" si="16"/>
        <v>9</v>
      </c>
      <c r="Q87" s="2699">
        <v>7</v>
      </c>
      <c r="R87" s="2700">
        <v>2</v>
      </c>
      <c r="S87" s="2692"/>
      <c r="T87" s="2682"/>
    </row>
    <row r="88" spans="1:21" ht="15" customHeight="1">
      <c r="A88" s="2678"/>
      <c r="B88" s="2689" t="s">
        <v>475</v>
      </c>
      <c r="C88" s="2699">
        <f t="shared" si="11"/>
        <v>86</v>
      </c>
      <c r="D88" s="2699">
        <f t="shared" si="12"/>
        <v>65</v>
      </c>
      <c r="E88" s="2699">
        <f t="shared" si="13"/>
        <v>21</v>
      </c>
      <c r="F88" s="2699">
        <f t="shared" si="17"/>
        <v>3</v>
      </c>
      <c r="G88" s="2699">
        <v>3</v>
      </c>
      <c r="H88" s="2693"/>
      <c r="I88" s="2700">
        <f t="shared" si="14"/>
        <v>56</v>
      </c>
      <c r="J88" s="2693"/>
      <c r="K88" s="2699">
        <v>45</v>
      </c>
      <c r="L88" s="2699">
        <v>11</v>
      </c>
      <c r="M88" s="2699">
        <f t="shared" si="15"/>
        <v>17</v>
      </c>
      <c r="N88" s="2699">
        <v>8</v>
      </c>
      <c r="O88" s="2699">
        <v>9</v>
      </c>
      <c r="P88" s="2699">
        <f t="shared" si="16"/>
        <v>10</v>
      </c>
      <c r="Q88" s="2699">
        <v>9</v>
      </c>
      <c r="R88" s="2700">
        <v>1</v>
      </c>
      <c r="S88" s="2692"/>
      <c r="T88" s="2682"/>
    </row>
    <row r="89" spans="1:21" ht="15" customHeight="1">
      <c r="A89" s="2678"/>
      <c r="B89" s="2689" t="s">
        <v>476</v>
      </c>
      <c r="C89" s="2699">
        <f t="shared" si="11"/>
        <v>59</v>
      </c>
      <c r="D89" s="2699">
        <f t="shared" si="12"/>
        <v>36</v>
      </c>
      <c r="E89" s="2699">
        <f t="shared" si="13"/>
        <v>23</v>
      </c>
      <c r="F89" s="2699">
        <f t="shared" si="17"/>
        <v>3</v>
      </c>
      <c r="G89" s="2699">
        <v>3</v>
      </c>
      <c r="H89" s="2693"/>
      <c r="I89" s="2700">
        <f t="shared" si="14"/>
        <v>31</v>
      </c>
      <c r="J89" s="2693"/>
      <c r="K89" s="2699">
        <v>21</v>
      </c>
      <c r="L89" s="2699">
        <v>10</v>
      </c>
      <c r="M89" s="2699">
        <f t="shared" si="15"/>
        <v>15</v>
      </c>
      <c r="N89" s="2699">
        <v>5</v>
      </c>
      <c r="O89" s="2699">
        <v>10</v>
      </c>
      <c r="P89" s="2699">
        <f t="shared" si="16"/>
        <v>10</v>
      </c>
      <c r="Q89" s="2699">
        <v>7</v>
      </c>
      <c r="R89" s="2700">
        <v>3</v>
      </c>
      <c r="S89" s="2692"/>
      <c r="T89" s="2682"/>
    </row>
    <row r="90" spans="1:21" ht="15" customHeight="1">
      <c r="A90" s="2678"/>
      <c r="B90" s="2689" t="s">
        <v>477</v>
      </c>
      <c r="C90" s="2699">
        <f t="shared" si="11"/>
        <v>51</v>
      </c>
      <c r="D90" s="2699">
        <f t="shared" si="12"/>
        <v>39</v>
      </c>
      <c r="E90" s="2699">
        <f t="shared" si="13"/>
        <v>12</v>
      </c>
      <c r="F90" s="2699">
        <f t="shared" si="17"/>
        <v>1</v>
      </c>
      <c r="G90" s="2699">
        <v>1</v>
      </c>
      <c r="H90" s="2693"/>
      <c r="I90" s="2700">
        <f t="shared" si="14"/>
        <v>27</v>
      </c>
      <c r="J90" s="2693"/>
      <c r="K90" s="2699">
        <v>21</v>
      </c>
      <c r="L90" s="2699">
        <v>6</v>
      </c>
      <c r="M90" s="2699">
        <f t="shared" si="15"/>
        <v>11</v>
      </c>
      <c r="N90" s="2699">
        <v>6</v>
      </c>
      <c r="O90" s="2699">
        <v>5</v>
      </c>
      <c r="P90" s="2699">
        <f t="shared" si="16"/>
        <v>12</v>
      </c>
      <c r="Q90" s="2699">
        <v>11</v>
      </c>
      <c r="R90" s="2700">
        <v>1</v>
      </c>
      <c r="S90" s="2692"/>
      <c r="T90" s="2682"/>
    </row>
    <row r="91" spans="1:21" ht="15" customHeight="1">
      <c r="A91" s="2678"/>
      <c r="B91" s="2689" t="s">
        <v>478</v>
      </c>
      <c r="C91" s="2699">
        <f t="shared" si="11"/>
        <v>35</v>
      </c>
      <c r="D91" s="2699">
        <f t="shared" si="12"/>
        <v>23</v>
      </c>
      <c r="E91" s="2699">
        <f t="shared" si="13"/>
        <v>12</v>
      </c>
      <c r="F91" s="2699">
        <f t="shared" si="17"/>
        <v>1</v>
      </c>
      <c r="G91" s="2699">
        <v>1</v>
      </c>
      <c r="H91" s="2693"/>
      <c r="I91" s="2700">
        <f t="shared" si="14"/>
        <v>18</v>
      </c>
      <c r="J91" s="2693"/>
      <c r="K91" s="2699">
        <v>13</v>
      </c>
      <c r="L91" s="2699">
        <v>5</v>
      </c>
      <c r="M91" s="2699">
        <f t="shared" si="15"/>
        <v>7</v>
      </c>
      <c r="N91" s="2699">
        <v>3</v>
      </c>
      <c r="O91" s="2699">
        <v>4</v>
      </c>
      <c r="P91" s="2699">
        <f t="shared" si="16"/>
        <v>9</v>
      </c>
      <c r="Q91" s="2699">
        <v>6</v>
      </c>
      <c r="R91" s="2700">
        <v>3</v>
      </c>
      <c r="S91" s="2692"/>
      <c r="T91" s="2682"/>
    </row>
    <row r="92" spans="1:21" ht="15" customHeight="1">
      <c r="A92" s="2678"/>
      <c r="B92" s="2689" t="s">
        <v>479</v>
      </c>
      <c r="C92" s="2699">
        <f t="shared" si="11"/>
        <v>31</v>
      </c>
      <c r="D92" s="2699">
        <f t="shared" si="12"/>
        <v>23</v>
      </c>
      <c r="E92" s="2699">
        <f t="shared" si="13"/>
        <v>8</v>
      </c>
      <c r="F92" s="2699">
        <f t="shared" si="17"/>
        <v>1</v>
      </c>
      <c r="G92" s="2699">
        <v>1</v>
      </c>
      <c r="H92" s="2693"/>
      <c r="I92" s="2700">
        <f t="shared" si="14"/>
        <v>15</v>
      </c>
      <c r="J92" s="2693"/>
      <c r="K92" s="2699">
        <v>12</v>
      </c>
      <c r="L92" s="2699">
        <v>3</v>
      </c>
      <c r="M92" s="2699">
        <f t="shared" si="15"/>
        <v>6</v>
      </c>
      <c r="N92" s="2699">
        <v>2</v>
      </c>
      <c r="O92" s="2699">
        <v>4</v>
      </c>
      <c r="P92" s="2699">
        <f t="shared" si="16"/>
        <v>9</v>
      </c>
      <c r="Q92" s="2699">
        <v>8</v>
      </c>
      <c r="R92" s="2700">
        <v>1</v>
      </c>
      <c r="S92" s="2692"/>
      <c r="T92" s="2682"/>
    </row>
    <row r="93" spans="1:21" ht="15" customHeight="1">
      <c r="A93" s="2678"/>
      <c r="B93" s="2689" t="s">
        <v>480</v>
      </c>
      <c r="C93" s="2699">
        <f t="shared" si="11"/>
        <v>37</v>
      </c>
      <c r="D93" s="2699">
        <f t="shared" si="12"/>
        <v>25</v>
      </c>
      <c r="E93" s="2699">
        <f t="shared" si="13"/>
        <v>12</v>
      </c>
      <c r="F93" s="2699">
        <f t="shared" si="17"/>
        <v>1</v>
      </c>
      <c r="G93" s="2699">
        <v>1</v>
      </c>
      <c r="H93" s="2693"/>
      <c r="I93" s="2700">
        <f t="shared" si="14"/>
        <v>19</v>
      </c>
      <c r="J93" s="2693"/>
      <c r="K93" s="2699">
        <v>14</v>
      </c>
      <c r="L93" s="2699">
        <v>5</v>
      </c>
      <c r="M93" s="2699">
        <f t="shared" si="15"/>
        <v>4</v>
      </c>
      <c r="N93" s="2693"/>
      <c r="O93" s="2699">
        <v>4</v>
      </c>
      <c r="P93" s="2699">
        <f t="shared" si="16"/>
        <v>13</v>
      </c>
      <c r="Q93" s="2699">
        <v>10</v>
      </c>
      <c r="R93" s="2700">
        <v>3</v>
      </c>
      <c r="S93" s="2692"/>
      <c r="T93" s="2682"/>
    </row>
    <row r="94" spans="1:21" ht="15" customHeight="1">
      <c r="A94" s="2678"/>
      <c r="B94" s="2689" t="s">
        <v>481</v>
      </c>
      <c r="C94" s="2699">
        <f t="shared" si="11"/>
        <v>45</v>
      </c>
      <c r="D94" s="2699">
        <f t="shared" si="12"/>
        <v>34</v>
      </c>
      <c r="E94" s="2699">
        <f t="shared" si="13"/>
        <v>11</v>
      </c>
      <c r="F94" s="2699">
        <f t="shared" si="17"/>
        <v>2</v>
      </c>
      <c r="G94" s="2699">
        <v>1</v>
      </c>
      <c r="H94" s="2699">
        <v>1</v>
      </c>
      <c r="I94" s="2700">
        <f t="shared" si="14"/>
        <v>30</v>
      </c>
      <c r="J94" s="2693"/>
      <c r="K94" s="2699">
        <v>25</v>
      </c>
      <c r="L94" s="2699">
        <v>5</v>
      </c>
      <c r="M94" s="2699">
        <f t="shared" si="15"/>
        <v>4</v>
      </c>
      <c r="N94" s="2699">
        <v>3</v>
      </c>
      <c r="O94" s="2699">
        <v>1</v>
      </c>
      <c r="P94" s="2699">
        <f t="shared" si="16"/>
        <v>9</v>
      </c>
      <c r="Q94" s="2699">
        <v>5</v>
      </c>
      <c r="R94" s="2700">
        <v>4</v>
      </c>
      <c r="S94" s="2692"/>
      <c r="T94" s="2682"/>
    </row>
    <row r="95" spans="1:21" ht="15" customHeight="1">
      <c r="A95" s="2678"/>
      <c r="B95" s="2689" t="s">
        <v>482</v>
      </c>
      <c r="C95" s="2699">
        <f t="shared" si="11"/>
        <v>28</v>
      </c>
      <c r="D95" s="2699">
        <f t="shared" si="12"/>
        <v>19</v>
      </c>
      <c r="E95" s="2699">
        <f t="shared" si="13"/>
        <v>9</v>
      </c>
      <c r="F95" s="2699">
        <f t="shared" si="17"/>
        <v>1</v>
      </c>
      <c r="G95" s="2699">
        <v>1</v>
      </c>
      <c r="H95" s="2693"/>
      <c r="I95" s="2700">
        <f t="shared" si="14"/>
        <v>12</v>
      </c>
      <c r="J95" s="2693"/>
      <c r="K95" s="2699">
        <v>10</v>
      </c>
      <c r="L95" s="2699">
        <v>2</v>
      </c>
      <c r="M95" s="2699">
        <f t="shared" si="15"/>
        <v>6</v>
      </c>
      <c r="N95" s="2699">
        <v>4</v>
      </c>
      <c r="O95" s="2699">
        <v>2</v>
      </c>
      <c r="P95" s="2699">
        <f t="shared" si="16"/>
        <v>9</v>
      </c>
      <c r="Q95" s="2699">
        <v>4</v>
      </c>
      <c r="R95" s="2700">
        <v>5</v>
      </c>
      <c r="S95" s="2692"/>
      <c r="T95" s="2682"/>
    </row>
    <row r="96" spans="1:21" ht="15" customHeight="1">
      <c r="A96" s="2678"/>
      <c r="B96" s="2689" t="s">
        <v>483</v>
      </c>
      <c r="C96" s="2699">
        <f t="shared" si="11"/>
        <v>131</v>
      </c>
      <c r="D96" s="2699">
        <f t="shared" si="12"/>
        <v>96</v>
      </c>
      <c r="E96" s="2699">
        <f t="shared" si="13"/>
        <v>35</v>
      </c>
      <c r="F96" s="2699">
        <f t="shared" si="17"/>
        <v>2</v>
      </c>
      <c r="G96" s="2699">
        <v>1</v>
      </c>
      <c r="H96" s="2699">
        <v>1</v>
      </c>
      <c r="I96" s="2700">
        <f t="shared" si="14"/>
        <v>78</v>
      </c>
      <c r="J96" s="2693"/>
      <c r="K96" s="2699">
        <v>74</v>
      </c>
      <c r="L96" s="2699">
        <v>4</v>
      </c>
      <c r="M96" s="2699">
        <f t="shared" si="15"/>
        <v>27</v>
      </c>
      <c r="N96" s="2699">
        <v>13</v>
      </c>
      <c r="O96" s="2699">
        <v>14</v>
      </c>
      <c r="P96" s="2699">
        <f t="shared" si="16"/>
        <v>24</v>
      </c>
      <c r="Q96" s="2699">
        <v>8</v>
      </c>
      <c r="R96" s="2700">
        <v>16</v>
      </c>
      <c r="S96" s="2692"/>
      <c r="T96" s="2682"/>
    </row>
    <row r="97" spans="1:20" ht="15" customHeight="1">
      <c r="A97" s="2678"/>
      <c r="B97" s="2689" t="s">
        <v>484</v>
      </c>
      <c r="C97" s="2699">
        <f t="shared" si="11"/>
        <v>41</v>
      </c>
      <c r="D97" s="2699">
        <f t="shared" si="12"/>
        <v>27</v>
      </c>
      <c r="E97" s="2699">
        <f t="shared" si="13"/>
        <v>14</v>
      </c>
      <c r="F97" s="2699">
        <f t="shared" si="17"/>
        <v>1</v>
      </c>
      <c r="G97" s="2699">
        <v>1</v>
      </c>
      <c r="H97" s="2693"/>
      <c r="I97" s="2700">
        <f t="shared" si="14"/>
        <v>27</v>
      </c>
      <c r="J97" s="2693"/>
      <c r="K97" s="2699">
        <v>21</v>
      </c>
      <c r="L97" s="2699">
        <v>6</v>
      </c>
      <c r="M97" s="2699">
        <f t="shared" si="15"/>
        <v>11</v>
      </c>
      <c r="N97" s="2699">
        <v>4</v>
      </c>
      <c r="O97" s="2699">
        <v>7</v>
      </c>
      <c r="P97" s="2699">
        <f t="shared" si="16"/>
        <v>2</v>
      </c>
      <c r="Q97" s="2699">
        <v>1</v>
      </c>
      <c r="R97" s="2700">
        <v>1</v>
      </c>
      <c r="S97" s="2692"/>
      <c r="T97" s="2682"/>
    </row>
    <row r="98" spans="1:20" ht="15" customHeight="1">
      <c r="A98" s="2678"/>
      <c r="B98" s="2689" t="s">
        <v>485</v>
      </c>
      <c r="C98" s="2699">
        <f t="shared" si="11"/>
        <v>9</v>
      </c>
      <c r="D98" s="2699">
        <f t="shared" si="12"/>
        <v>8</v>
      </c>
      <c r="E98" s="2699">
        <f t="shared" si="13"/>
        <v>1</v>
      </c>
      <c r="F98" s="2693"/>
      <c r="G98" s="2693"/>
      <c r="H98" s="2693"/>
      <c r="I98" s="2700">
        <f t="shared" si="14"/>
        <v>6</v>
      </c>
      <c r="J98" s="2693"/>
      <c r="K98" s="2699">
        <v>6</v>
      </c>
      <c r="L98" s="2693"/>
      <c r="M98" s="2699">
        <f t="shared" si="15"/>
        <v>1</v>
      </c>
      <c r="N98" s="2693"/>
      <c r="O98" s="2699">
        <v>1</v>
      </c>
      <c r="P98" s="2699">
        <f t="shared" si="16"/>
        <v>2</v>
      </c>
      <c r="Q98" s="2699">
        <v>2</v>
      </c>
      <c r="R98" s="2692"/>
      <c r="S98" s="2692"/>
      <c r="T98" s="2682"/>
    </row>
    <row r="99" spans="1:20" ht="15" customHeight="1">
      <c r="A99" s="2678"/>
      <c r="B99" s="2689" t="s">
        <v>486</v>
      </c>
      <c r="C99" s="2693"/>
      <c r="D99" s="2693"/>
      <c r="E99" s="2693"/>
      <c r="F99" s="2693"/>
      <c r="G99" s="2693"/>
      <c r="H99" s="2693"/>
      <c r="I99" s="2692"/>
      <c r="J99" s="2693"/>
      <c r="K99" s="2693"/>
      <c r="L99" s="2693"/>
      <c r="M99" s="2693"/>
      <c r="N99" s="2693"/>
      <c r="O99" s="2693"/>
      <c r="P99" s="2693"/>
      <c r="Q99" s="2693"/>
      <c r="R99" s="2692"/>
      <c r="S99" s="2692"/>
      <c r="T99" s="2682"/>
    </row>
    <row r="100" spans="1:20" ht="15" customHeight="1">
      <c r="A100" s="2678"/>
      <c r="B100" s="2689" t="s">
        <v>624</v>
      </c>
      <c r="C100" s="2699">
        <f>SUM(F100+I100+M100+P100)</f>
        <v>10</v>
      </c>
      <c r="D100" s="2699">
        <f>SUM(G100+K100+N100+Q100)</f>
        <v>6</v>
      </c>
      <c r="E100" s="2699">
        <f>SUM(H100+L100+O100+R100)</f>
        <v>4</v>
      </c>
      <c r="F100" s="2693"/>
      <c r="G100" s="2693"/>
      <c r="H100" s="2693"/>
      <c r="I100" s="2700">
        <f>SUM(K100:L100)</f>
        <v>10</v>
      </c>
      <c r="J100" s="2693"/>
      <c r="K100" s="2699">
        <v>6</v>
      </c>
      <c r="L100" s="2699">
        <v>4</v>
      </c>
      <c r="M100" s="2693"/>
      <c r="N100" s="2693"/>
      <c r="O100" s="2693"/>
      <c r="P100" s="2693"/>
      <c r="Q100" s="2693"/>
      <c r="R100" s="2692"/>
      <c r="S100" s="2692"/>
      <c r="T100" s="2693"/>
    </row>
    <row r="101" spans="1:20" ht="12" customHeight="1">
      <c r="A101" s="2636" t="s">
        <v>1199</v>
      </c>
      <c r="B101" s="2638"/>
      <c r="C101" s="2638"/>
      <c r="D101" s="2638"/>
      <c r="E101" s="2638"/>
      <c r="F101" s="2638"/>
      <c r="G101" s="2638"/>
      <c r="H101" s="2638"/>
      <c r="I101" s="2638"/>
      <c r="J101" s="2638"/>
      <c r="K101" s="2638"/>
      <c r="L101" s="2638"/>
      <c r="M101" s="2638"/>
      <c r="N101" s="2638"/>
      <c r="O101" s="2638"/>
      <c r="P101" s="2638"/>
      <c r="Q101" s="2638"/>
      <c r="R101" s="2730" t="s">
        <v>592</v>
      </c>
      <c r="S101" s="2638"/>
    </row>
    <row r="102" spans="1:20" ht="12" customHeight="1">
      <c r="A102" s="2636" t="s">
        <v>1216</v>
      </c>
      <c r="B102" s="2638"/>
      <c r="C102" s="2731"/>
      <c r="D102" s="2731"/>
      <c r="E102" s="2731"/>
      <c r="F102" s="2638"/>
      <c r="G102" s="2638"/>
      <c r="H102" s="2638"/>
      <c r="I102" s="2638"/>
      <c r="J102" s="2638"/>
      <c r="K102" s="2638"/>
      <c r="L102" s="2638"/>
      <c r="M102" s="2638"/>
      <c r="N102" s="2638"/>
      <c r="O102" s="2638"/>
      <c r="P102" s="2638"/>
      <c r="Q102" s="2638"/>
      <c r="R102" s="2638"/>
      <c r="S102" s="2638"/>
    </row>
  </sheetData>
  <sheetProtection password="CA55" sheet="1" objects="1" scenarios="1"/>
  <phoneticPr fontId="9" type="noConversion"/>
  <pageMargins left="1.1023622047244095" right="0.70866141732283472" top="0.98425196850393704" bottom="1" header="0" footer="0"/>
  <pageSetup scale="98" orientation="landscape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U34"/>
  <sheetViews>
    <sheetView showGridLines="0" workbookViewId="0">
      <selection sqref="A1:IV65536"/>
    </sheetView>
  </sheetViews>
  <sheetFormatPr baseColWidth="10" defaultColWidth="8.19921875" defaultRowHeight="10.5"/>
  <cols>
    <col min="1" max="1" width="4.59765625" style="2734" customWidth="1"/>
    <col min="2" max="2" width="33.59765625" style="2734" customWidth="1"/>
    <col min="3" max="3" width="6.796875" style="2734" customWidth="1"/>
    <col min="4" max="4" width="4.796875" style="2734" customWidth="1"/>
    <col min="5" max="5" width="6.3984375" style="2734" customWidth="1"/>
    <col min="6" max="6" width="6.796875" style="2734" customWidth="1"/>
    <col min="7" max="7" width="5.3984375" style="2734" customWidth="1"/>
    <col min="8" max="8" width="6" style="2734" customWidth="1"/>
    <col min="9" max="9" width="7.3984375" style="2734" customWidth="1"/>
    <col min="10" max="10" width="1.19921875" style="2734" customWidth="1"/>
    <col min="11" max="11" width="6" style="2734" customWidth="1"/>
    <col min="12" max="12" width="5.796875" style="2734" customWidth="1"/>
    <col min="13" max="13" width="6.3984375" style="2734" customWidth="1"/>
    <col min="14" max="14" width="5.3984375" style="2734" customWidth="1"/>
    <col min="15" max="15" width="6" style="2734" customWidth="1"/>
    <col min="16" max="16" width="6.796875" style="2734" customWidth="1"/>
    <col min="17" max="17" width="5.19921875" style="2734" customWidth="1"/>
    <col min="18" max="18" width="4.796875" style="2734" customWidth="1"/>
    <col min="19" max="19" width="1.796875" style="2734" customWidth="1"/>
    <col min="20" max="20" width="2.19921875" style="2734" customWidth="1"/>
    <col min="21" max="21" width="0" style="2734" hidden="1" customWidth="1"/>
    <col min="22" max="22" width="2.19921875" style="2734" customWidth="1"/>
    <col min="23" max="16384" width="8.19921875" style="2734"/>
  </cols>
  <sheetData>
    <row r="1" spans="1:21" ht="12.75" customHeight="1">
      <c r="A1" s="2732" t="s">
        <v>298</v>
      </c>
      <c r="B1" s="2733"/>
      <c r="C1" s="2733"/>
      <c r="D1" s="2733"/>
      <c r="E1" s="2733"/>
      <c r="F1" s="2733"/>
      <c r="G1" s="2733"/>
      <c r="H1" s="2733"/>
    </row>
    <row r="2" spans="1:21" ht="9" hidden="1" customHeight="1">
      <c r="A2" s="2733"/>
      <c r="B2" s="2733"/>
      <c r="C2" s="2733"/>
      <c r="D2" s="2733"/>
      <c r="E2" s="2733"/>
      <c r="F2" s="2733"/>
      <c r="G2" s="2733"/>
      <c r="H2" s="2733"/>
    </row>
    <row r="3" spans="1:21" ht="12" customHeight="1">
      <c r="A3" s="2732" t="s">
        <v>1202</v>
      </c>
      <c r="B3" s="2733"/>
      <c r="C3" s="2733"/>
      <c r="D3" s="2733"/>
      <c r="E3" s="2733"/>
      <c r="F3" s="2733"/>
      <c r="G3" s="2733"/>
      <c r="H3" s="2733"/>
    </row>
    <row r="4" spans="1:21" ht="12" customHeight="1">
      <c r="A4" s="2732" t="s">
        <v>1215</v>
      </c>
      <c r="B4" s="2733"/>
      <c r="C4" s="2733"/>
      <c r="D4" s="2733"/>
      <c r="E4" s="2733"/>
      <c r="F4" s="2733"/>
      <c r="G4" s="2733"/>
      <c r="H4" s="2733"/>
    </row>
    <row r="5" spans="1:21" ht="12" customHeight="1">
      <c r="A5" s="2732" t="s">
        <v>1286</v>
      </c>
      <c r="B5" s="2733"/>
      <c r="C5" s="2733"/>
      <c r="D5" s="2733"/>
      <c r="E5" s="2733"/>
      <c r="F5" s="2733"/>
      <c r="G5" s="2733"/>
      <c r="H5" s="2733"/>
    </row>
    <row r="6" spans="1:21" ht="1.5" customHeight="1">
      <c r="A6" s="2733"/>
      <c r="B6" s="2733"/>
      <c r="C6" s="2733"/>
      <c r="D6" s="2733"/>
      <c r="E6" s="2733"/>
      <c r="F6" s="2733"/>
      <c r="G6" s="2733"/>
      <c r="H6" s="2733"/>
    </row>
    <row r="7" spans="1:21" ht="12" customHeight="1">
      <c r="A7" s="2735"/>
      <c r="B7" s="2736" t="s">
        <v>380</v>
      </c>
      <c r="C7" s="2737" t="s">
        <v>1204</v>
      </c>
      <c r="D7" s="2738"/>
      <c r="E7" s="2739"/>
      <c r="F7" s="2737" t="s">
        <v>1205</v>
      </c>
      <c r="G7" s="2738"/>
      <c r="H7" s="2739"/>
      <c r="I7" s="2737" t="s">
        <v>1206</v>
      </c>
      <c r="J7" s="2738"/>
      <c r="K7" s="2738"/>
      <c r="L7" s="2739"/>
      <c r="M7" s="2737" t="s">
        <v>1207</v>
      </c>
      <c r="N7" s="2738"/>
      <c r="O7" s="2739"/>
      <c r="P7" s="2737" t="s">
        <v>1208</v>
      </c>
      <c r="Q7" s="2738"/>
      <c r="R7" s="2738"/>
      <c r="S7" s="2740"/>
      <c r="T7" s="2741"/>
      <c r="U7" s="2742"/>
    </row>
    <row r="8" spans="1:21" ht="12" customHeight="1">
      <c r="A8" s="2743"/>
      <c r="B8" s="2744" t="s">
        <v>682</v>
      </c>
      <c r="C8" s="2739"/>
      <c r="D8" s="2745" t="s">
        <v>1209</v>
      </c>
      <c r="E8" s="2745" t="s">
        <v>1210</v>
      </c>
      <c r="F8" s="2739"/>
      <c r="G8" s="2745" t="s">
        <v>1209</v>
      </c>
      <c r="H8" s="2745" t="s">
        <v>1210</v>
      </c>
      <c r="I8" s="2738"/>
      <c r="J8" s="2739"/>
      <c r="K8" s="2745" t="s">
        <v>1209</v>
      </c>
      <c r="L8" s="2745" t="s">
        <v>1210</v>
      </c>
      <c r="M8" s="2739"/>
      <c r="N8" s="2745" t="s">
        <v>1209</v>
      </c>
      <c r="O8" s="2745" t="s">
        <v>1210</v>
      </c>
      <c r="P8" s="2739"/>
      <c r="Q8" s="2745" t="s">
        <v>1209</v>
      </c>
      <c r="R8" s="2737" t="s">
        <v>1210</v>
      </c>
      <c r="S8" s="2738"/>
      <c r="T8" s="2739"/>
      <c r="U8" s="2742"/>
    </row>
    <row r="9" spans="1:21" ht="12.95" customHeight="1">
      <c r="A9" s="2746"/>
      <c r="B9" s="2747"/>
      <c r="C9" s="2748" t="s">
        <v>1107</v>
      </c>
      <c r="D9" s="2748" t="s">
        <v>1211</v>
      </c>
      <c r="E9" s="2748" t="s">
        <v>1212</v>
      </c>
      <c r="F9" s="2748" t="s">
        <v>1107</v>
      </c>
      <c r="G9" s="2748" t="s">
        <v>1211</v>
      </c>
      <c r="H9" s="2748" t="s">
        <v>1212</v>
      </c>
      <c r="I9" s="2749" t="s">
        <v>1107</v>
      </c>
      <c r="J9" s="2750"/>
      <c r="K9" s="2748" t="s">
        <v>1211</v>
      </c>
      <c r="L9" s="2748" t="s">
        <v>1212</v>
      </c>
      <c r="M9" s="2748" t="s">
        <v>1107</v>
      </c>
      <c r="N9" s="2748" t="s">
        <v>1211</v>
      </c>
      <c r="O9" s="2748" t="s">
        <v>1212</v>
      </c>
      <c r="P9" s="2748" t="s">
        <v>1107</v>
      </c>
      <c r="Q9" s="2748" t="s">
        <v>1211</v>
      </c>
      <c r="R9" s="2749" t="s">
        <v>1212</v>
      </c>
      <c r="S9" s="2751"/>
      <c r="T9" s="2750"/>
      <c r="U9" s="2752"/>
    </row>
    <row r="10" spans="1:21" ht="20.100000000000001" customHeight="1">
      <c r="A10" s="2753"/>
      <c r="B10" s="2754" t="s">
        <v>470</v>
      </c>
      <c r="C10" s="2755">
        <f t="shared" ref="C10:I10" si="0">SUM(C12:C28)</f>
        <v>992</v>
      </c>
      <c r="D10" s="2755">
        <f t="shared" si="0"/>
        <v>695</v>
      </c>
      <c r="E10" s="2755">
        <f t="shared" si="0"/>
        <v>297</v>
      </c>
      <c r="F10" s="2755">
        <f t="shared" si="0"/>
        <v>20</v>
      </c>
      <c r="G10" s="2755">
        <f t="shared" si="0"/>
        <v>17</v>
      </c>
      <c r="H10" s="2755">
        <f t="shared" si="0"/>
        <v>3</v>
      </c>
      <c r="I10" s="2756">
        <f t="shared" si="0"/>
        <v>618</v>
      </c>
      <c r="J10" s="2757"/>
      <c r="K10" s="2755">
        <f t="shared" ref="K10:R10" si="1">SUM(K12:K28)</f>
        <v>487</v>
      </c>
      <c r="L10" s="2755">
        <f t="shared" si="1"/>
        <v>131</v>
      </c>
      <c r="M10" s="2755">
        <f t="shared" si="1"/>
        <v>196</v>
      </c>
      <c r="N10" s="2755">
        <f t="shared" si="1"/>
        <v>84</v>
      </c>
      <c r="O10" s="2755">
        <f t="shared" si="1"/>
        <v>112</v>
      </c>
      <c r="P10" s="2755">
        <f t="shared" si="1"/>
        <v>158</v>
      </c>
      <c r="Q10" s="2755">
        <f t="shared" si="1"/>
        <v>107</v>
      </c>
      <c r="R10" s="2756">
        <f t="shared" si="1"/>
        <v>51</v>
      </c>
      <c r="S10" s="2758"/>
      <c r="T10" s="2759"/>
    </row>
    <row r="11" spans="1:21" ht="12" customHeight="1">
      <c r="A11" s="2760"/>
      <c r="B11" s="2761"/>
      <c r="C11" s="2761"/>
      <c r="D11" s="2761"/>
      <c r="E11" s="2761"/>
      <c r="F11" s="2761"/>
      <c r="G11" s="2761"/>
      <c r="H11" s="2761"/>
      <c r="I11" s="2762"/>
      <c r="J11" s="2761"/>
      <c r="K11" s="2761"/>
      <c r="L11" s="2761"/>
      <c r="M11" s="2761"/>
      <c r="N11" s="2761"/>
      <c r="O11" s="2761"/>
      <c r="P11" s="2761"/>
      <c r="Q11" s="2761"/>
      <c r="R11" s="2762"/>
      <c r="S11" s="2762"/>
      <c r="T11" s="2759"/>
    </row>
    <row r="12" spans="1:21" ht="12" customHeight="1">
      <c r="A12" s="2763"/>
      <c r="B12" s="2764" t="s">
        <v>471</v>
      </c>
      <c r="C12" s="2765">
        <f t="shared" ref="C12:C26" si="2">SUM(F12+I12+M12+P12)</f>
        <v>262</v>
      </c>
      <c r="D12" s="2765">
        <f t="shared" ref="D12:D26" si="3">SUM(G12+K12+N12+Q12)</f>
        <v>169</v>
      </c>
      <c r="E12" s="2765">
        <f t="shared" ref="E12:E26" si="4">SUM(H12+L12+O12+R12)</f>
        <v>93</v>
      </c>
      <c r="F12" s="2765">
        <f>SUM(G12:H12)</f>
        <v>1</v>
      </c>
      <c r="G12" s="2765">
        <v>1</v>
      </c>
      <c r="H12" s="2761"/>
      <c r="I12" s="2766">
        <f t="shared" ref="I12:I26" si="5">SUM(K12:L12)</f>
        <v>187</v>
      </c>
      <c r="J12" s="2761"/>
      <c r="K12" s="2765">
        <v>136</v>
      </c>
      <c r="L12" s="2765">
        <v>51</v>
      </c>
      <c r="M12" s="2765">
        <f t="shared" ref="M12:M26" si="6">SUM(N12:O12)</f>
        <v>51</v>
      </c>
      <c r="N12" s="2765">
        <v>17</v>
      </c>
      <c r="O12" s="2765">
        <v>34</v>
      </c>
      <c r="P12" s="2765">
        <f t="shared" ref="P12:P26" si="7">SUM(Q12:R12)</f>
        <v>23</v>
      </c>
      <c r="Q12" s="2765">
        <v>15</v>
      </c>
      <c r="R12" s="2766">
        <v>8</v>
      </c>
      <c r="S12" s="2762"/>
      <c r="T12" s="2759"/>
    </row>
    <row r="13" spans="1:21" ht="12" customHeight="1">
      <c r="A13" s="2753"/>
      <c r="B13" s="2764" t="s">
        <v>472</v>
      </c>
      <c r="C13" s="2765">
        <f t="shared" si="2"/>
        <v>52</v>
      </c>
      <c r="D13" s="2765">
        <f t="shared" si="3"/>
        <v>35</v>
      </c>
      <c r="E13" s="2765">
        <f t="shared" si="4"/>
        <v>17</v>
      </c>
      <c r="F13" s="2765">
        <f>SUM(G13:H13)</f>
        <v>1</v>
      </c>
      <c r="G13" s="2761"/>
      <c r="H13" s="2765">
        <v>1</v>
      </c>
      <c r="I13" s="2766">
        <f t="shared" si="5"/>
        <v>34</v>
      </c>
      <c r="J13" s="2761"/>
      <c r="K13" s="2765">
        <v>23</v>
      </c>
      <c r="L13" s="2765">
        <v>11</v>
      </c>
      <c r="M13" s="2765">
        <f t="shared" si="6"/>
        <v>10</v>
      </c>
      <c r="N13" s="2765">
        <v>6</v>
      </c>
      <c r="O13" s="2765">
        <v>4</v>
      </c>
      <c r="P13" s="2765">
        <f t="shared" si="7"/>
        <v>7</v>
      </c>
      <c r="Q13" s="2765">
        <v>6</v>
      </c>
      <c r="R13" s="2766">
        <v>1</v>
      </c>
      <c r="S13" s="2762"/>
      <c r="T13" s="2759"/>
    </row>
    <row r="14" spans="1:21" ht="20.100000000000001" customHeight="1">
      <c r="A14" s="2753"/>
      <c r="B14" s="2764" t="s">
        <v>473</v>
      </c>
      <c r="C14" s="2765">
        <f t="shared" si="2"/>
        <v>60</v>
      </c>
      <c r="D14" s="2765">
        <f t="shared" si="3"/>
        <v>46</v>
      </c>
      <c r="E14" s="2765">
        <f t="shared" si="4"/>
        <v>14</v>
      </c>
      <c r="F14" s="2761"/>
      <c r="G14" s="2761"/>
      <c r="H14" s="2761"/>
      <c r="I14" s="2766">
        <f t="shared" si="5"/>
        <v>36</v>
      </c>
      <c r="J14" s="2761"/>
      <c r="K14" s="2765">
        <v>31</v>
      </c>
      <c r="L14" s="2765">
        <v>5</v>
      </c>
      <c r="M14" s="2765">
        <f t="shared" si="6"/>
        <v>14</v>
      </c>
      <c r="N14" s="2765">
        <v>7</v>
      </c>
      <c r="O14" s="2765">
        <v>7</v>
      </c>
      <c r="P14" s="2765">
        <f t="shared" si="7"/>
        <v>10</v>
      </c>
      <c r="Q14" s="2765">
        <v>8</v>
      </c>
      <c r="R14" s="2766">
        <v>2</v>
      </c>
      <c r="S14" s="2762"/>
      <c r="T14" s="2759"/>
      <c r="U14" s="2767"/>
    </row>
    <row r="15" spans="1:21" ht="10.5" hidden="1" customHeight="1">
      <c r="A15" s="2768"/>
      <c r="B15" s="2764" t="s">
        <v>474</v>
      </c>
      <c r="C15" s="2765">
        <f t="shared" si="2"/>
        <v>55</v>
      </c>
      <c r="D15" s="2765">
        <f t="shared" si="3"/>
        <v>44</v>
      </c>
      <c r="E15" s="2765">
        <f t="shared" si="4"/>
        <v>11</v>
      </c>
      <c r="F15" s="2765">
        <f t="shared" ref="F15:F25" si="8">SUM(G15:H15)</f>
        <v>2</v>
      </c>
      <c r="G15" s="2765">
        <v>2</v>
      </c>
      <c r="H15" s="2761"/>
      <c r="I15" s="2766">
        <f t="shared" si="5"/>
        <v>32</v>
      </c>
      <c r="J15" s="2761"/>
      <c r="K15" s="2765">
        <v>29</v>
      </c>
      <c r="L15" s="2765">
        <v>3</v>
      </c>
      <c r="M15" s="2765">
        <f t="shared" si="6"/>
        <v>12</v>
      </c>
      <c r="N15" s="2765">
        <v>6</v>
      </c>
      <c r="O15" s="2765">
        <v>6</v>
      </c>
      <c r="P15" s="2765">
        <f t="shared" si="7"/>
        <v>9</v>
      </c>
      <c r="Q15" s="2765">
        <v>7</v>
      </c>
      <c r="R15" s="2766">
        <v>2</v>
      </c>
      <c r="S15" s="2762"/>
      <c r="T15" s="2759"/>
    </row>
    <row r="16" spans="1:21" ht="15" customHeight="1">
      <c r="A16" s="2768"/>
      <c r="B16" s="2764" t="s">
        <v>475</v>
      </c>
      <c r="C16" s="2765">
        <f t="shared" si="2"/>
        <v>86</v>
      </c>
      <c r="D16" s="2765">
        <f t="shared" si="3"/>
        <v>65</v>
      </c>
      <c r="E16" s="2765">
        <f t="shared" si="4"/>
        <v>21</v>
      </c>
      <c r="F16" s="2765">
        <f t="shared" si="8"/>
        <v>3</v>
      </c>
      <c r="G16" s="2765">
        <v>3</v>
      </c>
      <c r="H16" s="2761"/>
      <c r="I16" s="2766">
        <f t="shared" si="5"/>
        <v>56</v>
      </c>
      <c r="J16" s="2761"/>
      <c r="K16" s="2765">
        <v>45</v>
      </c>
      <c r="L16" s="2765">
        <v>11</v>
      </c>
      <c r="M16" s="2765">
        <f t="shared" si="6"/>
        <v>17</v>
      </c>
      <c r="N16" s="2765">
        <v>8</v>
      </c>
      <c r="O16" s="2765">
        <v>9</v>
      </c>
      <c r="P16" s="2765">
        <f t="shared" si="7"/>
        <v>10</v>
      </c>
      <c r="Q16" s="2765">
        <v>9</v>
      </c>
      <c r="R16" s="2766">
        <v>1</v>
      </c>
      <c r="S16" s="2762"/>
      <c r="T16" s="2759"/>
    </row>
    <row r="17" spans="1:20" ht="15" customHeight="1">
      <c r="A17" s="2768"/>
      <c r="B17" s="2764" t="s">
        <v>476</v>
      </c>
      <c r="C17" s="2765">
        <f t="shared" si="2"/>
        <v>59</v>
      </c>
      <c r="D17" s="2765">
        <f t="shared" si="3"/>
        <v>36</v>
      </c>
      <c r="E17" s="2765">
        <f t="shared" si="4"/>
        <v>23</v>
      </c>
      <c r="F17" s="2765">
        <f t="shared" si="8"/>
        <v>3</v>
      </c>
      <c r="G17" s="2765">
        <v>3</v>
      </c>
      <c r="H17" s="2761"/>
      <c r="I17" s="2766">
        <f t="shared" si="5"/>
        <v>31</v>
      </c>
      <c r="J17" s="2761"/>
      <c r="K17" s="2765">
        <v>21</v>
      </c>
      <c r="L17" s="2765">
        <v>10</v>
      </c>
      <c r="M17" s="2765">
        <f t="shared" si="6"/>
        <v>15</v>
      </c>
      <c r="N17" s="2765">
        <v>5</v>
      </c>
      <c r="O17" s="2765">
        <v>10</v>
      </c>
      <c r="P17" s="2765">
        <f t="shared" si="7"/>
        <v>10</v>
      </c>
      <c r="Q17" s="2765">
        <v>7</v>
      </c>
      <c r="R17" s="2766">
        <v>3</v>
      </c>
      <c r="S17" s="2762"/>
      <c r="T17" s="2759"/>
    </row>
    <row r="18" spans="1:20" ht="15" customHeight="1">
      <c r="A18" s="2768"/>
      <c r="B18" s="2764" t="s">
        <v>477</v>
      </c>
      <c r="C18" s="2765">
        <f t="shared" si="2"/>
        <v>51</v>
      </c>
      <c r="D18" s="2765">
        <f t="shared" si="3"/>
        <v>39</v>
      </c>
      <c r="E18" s="2765">
        <f t="shared" si="4"/>
        <v>12</v>
      </c>
      <c r="F18" s="2765">
        <f t="shared" si="8"/>
        <v>1</v>
      </c>
      <c r="G18" s="2765">
        <v>1</v>
      </c>
      <c r="H18" s="2761"/>
      <c r="I18" s="2766">
        <f t="shared" si="5"/>
        <v>27</v>
      </c>
      <c r="J18" s="2761"/>
      <c r="K18" s="2765">
        <v>21</v>
      </c>
      <c r="L18" s="2765">
        <v>6</v>
      </c>
      <c r="M18" s="2765">
        <f t="shared" si="6"/>
        <v>11</v>
      </c>
      <c r="N18" s="2765">
        <v>6</v>
      </c>
      <c r="O18" s="2765">
        <v>5</v>
      </c>
      <c r="P18" s="2765">
        <f t="shared" si="7"/>
        <v>12</v>
      </c>
      <c r="Q18" s="2765">
        <v>11</v>
      </c>
      <c r="R18" s="2766">
        <v>1</v>
      </c>
      <c r="S18" s="2762"/>
      <c r="T18" s="2759"/>
    </row>
    <row r="19" spans="1:20" ht="15" customHeight="1">
      <c r="A19" s="2768"/>
      <c r="B19" s="2764" t="s">
        <v>478</v>
      </c>
      <c r="C19" s="2765">
        <f t="shared" si="2"/>
        <v>35</v>
      </c>
      <c r="D19" s="2765">
        <f t="shared" si="3"/>
        <v>23</v>
      </c>
      <c r="E19" s="2765">
        <f t="shared" si="4"/>
        <v>12</v>
      </c>
      <c r="F19" s="2765">
        <f t="shared" si="8"/>
        <v>1</v>
      </c>
      <c r="G19" s="2765">
        <v>1</v>
      </c>
      <c r="H19" s="2761"/>
      <c r="I19" s="2766">
        <f t="shared" si="5"/>
        <v>18</v>
      </c>
      <c r="J19" s="2761"/>
      <c r="K19" s="2765">
        <v>13</v>
      </c>
      <c r="L19" s="2765">
        <v>5</v>
      </c>
      <c r="M19" s="2765">
        <f t="shared" si="6"/>
        <v>7</v>
      </c>
      <c r="N19" s="2765">
        <v>3</v>
      </c>
      <c r="O19" s="2765">
        <v>4</v>
      </c>
      <c r="P19" s="2765">
        <f t="shared" si="7"/>
        <v>9</v>
      </c>
      <c r="Q19" s="2765">
        <v>6</v>
      </c>
      <c r="R19" s="2766">
        <v>3</v>
      </c>
      <c r="S19" s="2762"/>
      <c r="T19" s="2759"/>
    </row>
    <row r="20" spans="1:20" ht="15" customHeight="1">
      <c r="A20" s="2768"/>
      <c r="B20" s="2764" t="s">
        <v>479</v>
      </c>
      <c r="C20" s="2765">
        <f t="shared" si="2"/>
        <v>31</v>
      </c>
      <c r="D20" s="2765">
        <f t="shared" si="3"/>
        <v>23</v>
      </c>
      <c r="E20" s="2765">
        <f t="shared" si="4"/>
        <v>8</v>
      </c>
      <c r="F20" s="2765">
        <f t="shared" si="8"/>
        <v>1</v>
      </c>
      <c r="G20" s="2765">
        <v>1</v>
      </c>
      <c r="H20" s="2761"/>
      <c r="I20" s="2766">
        <f t="shared" si="5"/>
        <v>15</v>
      </c>
      <c r="J20" s="2761"/>
      <c r="K20" s="2765">
        <v>12</v>
      </c>
      <c r="L20" s="2765">
        <v>3</v>
      </c>
      <c r="M20" s="2765">
        <f t="shared" si="6"/>
        <v>6</v>
      </c>
      <c r="N20" s="2765">
        <v>2</v>
      </c>
      <c r="O20" s="2765">
        <v>4</v>
      </c>
      <c r="P20" s="2765">
        <f t="shared" si="7"/>
        <v>9</v>
      </c>
      <c r="Q20" s="2765">
        <v>8</v>
      </c>
      <c r="R20" s="2766">
        <v>1</v>
      </c>
      <c r="S20" s="2762"/>
      <c r="T20" s="2759"/>
    </row>
    <row r="21" spans="1:20" ht="15" customHeight="1">
      <c r="A21" s="2768"/>
      <c r="B21" s="2764" t="s">
        <v>480</v>
      </c>
      <c r="C21" s="2765">
        <f t="shared" si="2"/>
        <v>37</v>
      </c>
      <c r="D21" s="2765">
        <f t="shared" si="3"/>
        <v>25</v>
      </c>
      <c r="E21" s="2765">
        <f t="shared" si="4"/>
        <v>12</v>
      </c>
      <c r="F21" s="2765">
        <f t="shared" si="8"/>
        <v>1</v>
      </c>
      <c r="G21" s="2765">
        <v>1</v>
      </c>
      <c r="H21" s="2761"/>
      <c r="I21" s="2766">
        <f t="shared" si="5"/>
        <v>19</v>
      </c>
      <c r="J21" s="2761"/>
      <c r="K21" s="2765">
        <v>14</v>
      </c>
      <c r="L21" s="2765">
        <v>5</v>
      </c>
      <c r="M21" s="2765">
        <f t="shared" si="6"/>
        <v>4</v>
      </c>
      <c r="N21" s="2761"/>
      <c r="O21" s="2765">
        <v>4</v>
      </c>
      <c r="P21" s="2765">
        <f t="shared" si="7"/>
        <v>13</v>
      </c>
      <c r="Q21" s="2765">
        <v>10</v>
      </c>
      <c r="R21" s="2766">
        <v>3</v>
      </c>
      <c r="S21" s="2762"/>
      <c r="T21" s="2759"/>
    </row>
    <row r="22" spans="1:20" ht="15" customHeight="1">
      <c r="A22" s="2768"/>
      <c r="B22" s="2764" t="s">
        <v>481</v>
      </c>
      <c r="C22" s="2765">
        <f t="shared" si="2"/>
        <v>45</v>
      </c>
      <c r="D22" s="2765">
        <f t="shared" si="3"/>
        <v>34</v>
      </c>
      <c r="E22" s="2765">
        <f t="shared" si="4"/>
        <v>11</v>
      </c>
      <c r="F22" s="2765">
        <f t="shared" si="8"/>
        <v>2</v>
      </c>
      <c r="G22" s="2765">
        <v>1</v>
      </c>
      <c r="H22" s="2765">
        <v>1</v>
      </c>
      <c r="I22" s="2766">
        <f t="shared" si="5"/>
        <v>30</v>
      </c>
      <c r="J22" s="2761"/>
      <c r="K22" s="2765">
        <v>25</v>
      </c>
      <c r="L22" s="2765">
        <v>5</v>
      </c>
      <c r="M22" s="2765">
        <f t="shared" si="6"/>
        <v>4</v>
      </c>
      <c r="N22" s="2765">
        <v>3</v>
      </c>
      <c r="O22" s="2765">
        <v>1</v>
      </c>
      <c r="P22" s="2765">
        <f t="shared" si="7"/>
        <v>9</v>
      </c>
      <c r="Q22" s="2765">
        <v>5</v>
      </c>
      <c r="R22" s="2766">
        <v>4</v>
      </c>
      <c r="S22" s="2762"/>
      <c r="T22" s="2759"/>
    </row>
    <row r="23" spans="1:20" ht="15" customHeight="1">
      <c r="A23" s="2768"/>
      <c r="B23" s="2764" t="s">
        <v>482</v>
      </c>
      <c r="C23" s="2765">
        <f t="shared" si="2"/>
        <v>28</v>
      </c>
      <c r="D23" s="2765">
        <f t="shared" si="3"/>
        <v>19</v>
      </c>
      <c r="E23" s="2765">
        <f t="shared" si="4"/>
        <v>9</v>
      </c>
      <c r="F23" s="2765">
        <f t="shared" si="8"/>
        <v>1</v>
      </c>
      <c r="G23" s="2765">
        <v>1</v>
      </c>
      <c r="H23" s="2761"/>
      <c r="I23" s="2766">
        <f t="shared" si="5"/>
        <v>12</v>
      </c>
      <c r="J23" s="2761"/>
      <c r="K23" s="2765">
        <v>10</v>
      </c>
      <c r="L23" s="2765">
        <v>2</v>
      </c>
      <c r="M23" s="2765">
        <f t="shared" si="6"/>
        <v>6</v>
      </c>
      <c r="N23" s="2765">
        <v>4</v>
      </c>
      <c r="O23" s="2765">
        <v>2</v>
      </c>
      <c r="P23" s="2765">
        <f t="shared" si="7"/>
        <v>9</v>
      </c>
      <c r="Q23" s="2765">
        <v>4</v>
      </c>
      <c r="R23" s="2766">
        <v>5</v>
      </c>
      <c r="S23" s="2762"/>
      <c r="T23" s="2759"/>
    </row>
    <row r="24" spans="1:20" ht="15" customHeight="1">
      <c r="A24" s="2768"/>
      <c r="B24" s="2764" t="s">
        <v>483</v>
      </c>
      <c r="C24" s="2765">
        <f t="shared" si="2"/>
        <v>131</v>
      </c>
      <c r="D24" s="2765">
        <f t="shared" si="3"/>
        <v>96</v>
      </c>
      <c r="E24" s="2765">
        <f t="shared" si="4"/>
        <v>35</v>
      </c>
      <c r="F24" s="2765">
        <f t="shared" si="8"/>
        <v>2</v>
      </c>
      <c r="G24" s="2765">
        <v>1</v>
      </c>
      <c r="H24" s="2765">
        <v>1</v>
      </c>
      <c r="I24" s="2766">
        <f t="shared" si="5"/>
        <v>78</v>
      </c>
      <c r="J24" s="2761"/>
      <c r="K24" s="2765">
        <v>74</v>
      </c>
      <c r="L24" s="2765">
        <v>4</v>
      </c>
      <c r="M24" s="2765">
        <f t="shared" si="6"/>
        <v>27</v>
      </c>
      <c r="N24" s="2765">
        <v>13</v>
      </c>
      <c r="O24" s="2765">
        <v>14</v>
      </c>
      <c r="P24" s="2765">
        <f t="shared" si="7"/>
        <v>24</v>
      </c>
      <c r="Q24" s="2765">
        <v>8</v>
      </c>
      <c r="R24" s="2766">
        <v>16</v>
      </c>
      <c r="S24" s="2762"/>
      <c r="T24" s="2759"/>
    </row>
    <row r="25" spans="1:20" ht="15" customHeight="1">
      <c r="A25" s="2768"/>
      <c r="B25" s="2764" t="s">
        <v>484</v>
      </c>
      <c r="C25" s="2765">
        <f t="shared" si="2"/>
        <v>41</v>
      </c>
      <c r="D25" s="2765">
        <f t="shared" si="3"/>
        <v>27</v>
      </c>
      <c r="E25" s="2765">
        <f t="shared" si="4"/>
        <v>14</v>
      </c>
      <c r="F25" s="2765">
        <f t="shared" si="8"/>
        <v>1</v>
      </c>
      <c r="G25" s="2765">
        <v>1</v>
      </c>
      <c r="H25" s="2761"/>
      <c r="I25" s="2766">
        <f t="shared" si="5"/>
        <v>27</v>
      </c>
      <c r="J25" s="2761"/>
      <c r="K25" s="2765">
        <v>21</v>
      </c>
      <c r="L25" s="2765">
        <v>6</v>
      </c>
      <c r="M25" s="2765">
        <f t="shared" si="6"/>
        <v>11</v>
      </c>
      <c r="N25" s="2765">
        <v>4</v>
      </c>
      <c r="O25" s="2765">
        <v>7</v>
      </c>
      <c r="P25" s="2765">
        <f t="shared" si="7"/>
        <v>2</v>
      </c>
      <c r="Q25" s="2765">
        <v>1</v>
      </c>
      <c r="R25" s="2766">
        <v>1</v>
      </c>
      <c r="S25" s="2762"/>
      <c r="T25" s="2759"/>
    </row>
    <row r="26" spans="1:20" ht="15" customHeight="1">
      <c r="A26" s="2768"/>
      <c r="B26" s="2764" t="s">
        <v>485</v>
      </c>
      <c r="C26" s="2765">
        <f t="shared" si="2"/>
        <v>9</v>
      </c>
      <c r="D26" s="2765">
        <f t="shared" si="3"/>
        <v>8</v>
      </c>
      <c r="E26" s="2765">
        <f t="shared" si="4"/>
        <v>1</v>
      </c>
      <c r="F26" s="2761"/>
      <c r="G26" s="2761"/>
      <c r="H26" s="2761"/>
      <c r="I26" s="2766">
        <f t="shared" si="5"/>
        <v>6</v>
      </c>
      <c r="J26" s="2761"/>
      <c r="K26" s="2765">
        <v>6</v>
      </c>
      <c r="L26" s="2761"/>
      <c r="M26" s="2765">
        <f t="shared" si="6"/>
        <v>1</v>
      </c>
      <c r="N26" s="2761"/>
      <c r="O26" s="2765">
        <v>1</v>
      </c>
      <c r="P26" s="2765">
        <f t="shared" si="7"/>
        <v>2</v>
      </c>
      <c r="Q26" s="2765">
        <v>2</v>
      </c>
      <c r="R26" s="2762"/>
      <c r="S26" s="2762"/>
      <c r="T26" s="2759"/>
    </row>
    <row r="27" spans="1:20" ht="15" customHeight="1">
      <c r="A27" s="2768"/>
      <c r="B27" s="2764" t="s">
        <v>486</v>
      </c>
      <c r="C27" s="2761"/>
      <c r="D27" s="2761"/>
      <c r="E27" s="2761"/>
      <c r="F27" s="2761"/>
      <c r="G27" s="2761"/>
      <c r="H27" s="2761"/>
      <c r="I27" s="2762"/>
      <c r="J27" s="2761"/>
      <c r="K27" s="2761"/>
      <c r="L27" s="2761"/>
      <c r="M27" s="2761"/>
      <c r="N27" s="2761"/>
      <c r="O27" s="2761"/>
      <c r="P27" s="2761"/>
      <c r="Q27" s="2761"/>
      <c r="R27" s="2762"/>
      <c r="S27" s="2762"/>
      <c r="T27" s="2759"/>
    </row>
    <row r="28" spans="1:20" ht="15" customHeight="1">
      <c r="A28" s="2768"/>
      <c r="B28" s="2764" t="s">
        <v>624</v>
      </c>
      <c r="C28" s="2765">
        <f>SUM(F28+I28+M28+P28)</f>
        <v>10</v>
      </c>
      <c r="D28" s="2765">
        <f>SUM(G28+K28+N28+Q28)</f>
        <v>6</v>
      </c>
      <c r="E28" s="2765">
        <f>SUM(H28+L28+O28+R28)</f>
        <v>4</v>
      </c>
      <c r="F28" s="2761"/>
      <c r="G28" s="2761"/>
      <c r="H28" s="2761"/>
      <c r="I28" s="2766">
        <f>SUM(K28:L28)</f>
        <v>10</v>
      </c>
      <c r="J28" s="2761"/>
      <c r="K28" s="2765">
        <v>6</v>
      </c>
      <c r="L28" s="2765">
        <v>4</v>
      </c>
      <c r="M28" s="2761"/>
      <c r="N28" s="2761"/>
      <c r="O28" s="2761"/>
      <c r="P28" s="2761"/>
      <c r="Q28" s="2761"/>
      <c r="R28" s="2762"/>
      <c r="S28" s="2762"/>
      <c r="T28" s="2761"/>
    </row>
    <row r="29" spans="1:20" ht="15" customHeight="1">
      <c r="A29" s="2732" t="s">
        <v>1199</v>
      </c>
      <c r="B29" s="2733"/>
      <c r="C29" s="2733"/>
      <c r="D29" s="2733"/>
      <c r="E29" s="2733"/>
      <c r="F29" s="2733"/>
      <c r="G29" s="2733"/>
      <c r="H29" s="2733"/>
      <c r="I29" s="2733"/>
      <c r="J29" s="2733"/>
      <c r="K29" s="2733"/>
      <c r="L29" s="2733"/>
      <c r="M29" s="2733"/>
      <c r="N29" s="2733"/>
      <c r="O29" s="2733"/>
      <c r="P29" s="2733"/>
      <c r="Q29" s="2769" t="s">
        <v>366</v>
      </c>
      <c r="R29" s="2769"/>
      <c r="S29" s="2733"/>
    </row>
    <row r="30" spans="1:20" ht="15" customHeight="1">
      <c r="A30" s="2732" t="s">
        <v>1216</v>
      </c>
      <c r="B30" s="2733"/>
      <c r="C30" s="2770"/>
      <c r="D30" s="2770"/>
      <c r="E30" s="2770"/>
      <c r="F30" s="2733"/>
      <c r="G30" s="2733"/>
      <c r="H30" s="2733"/>
      <c r="I30" s="2733"/>
      <c r="J30" s="2733"/>
      <c r="K30" s="2733"/>
      <c r="L30" s="2733"/>
      <c r="M30" s="2733"/>
      <c r="N30" s="2733"/>
      <c r="O30" s="2733"/>
      <c r="P30" s="2733"/>
      <c r="Q30" s="2733"/>
      <c r="R30" s="2733"/>
      <c r="S30" s="2733"/>
    </row>
    <row r="31" spans="1:20" ht="15" customHeight="1"/>
    <row r="32" spans="1:20" ht="15" customHeight="1"/>
    <row r="33" ht="12" customHeight="1"/>
    <row r="34" ht="12" customHeight="1"/>
  </sheetData>
  <sheetProtection password="CA55" sheet="1" objects="1" scenarios="1"/>
  <phoneticPr fontId="9" type="noConversion"/>
  <pageMargins left="1.1023622047244095" right="0.70866141732283472" top="0.98425196850393704" bottom="1" header="0.2" footer="0"/>
  <pageSetup orientation="landscape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S53"/>
  <sheetViews>
    <sheetView showGridLines="0" workbookViewId="0">
      <selection sqref="A1:IV65536"/>
    </sheetView>
  </sheetViews>
  <sheetFormatPr baseColWidth="10" defaultColWidth="8.19921875" defaultRowHeight="10.5"/>
  <cols>
    <col min="1" max="1" width="3.3984375" style="2774" customWidth="1"/>
    <col min="2" max="2" width="46.59765625" style="2774" customWidth="1"/>
    <col min="3" max="4" width="8.19921875" style="2774"/>
    <col min="5" max="5" width="8.19921875" style="2774" customWidth="1"/>
    <col min="6" max="7" width="8.19921875" style="2774"/>
    <col min="8" max="8" width="8.19921875" style="2774" customWidth="1"/>
    <col min="9" max="13" width="8.19921875" style="2774"/>
    <col min="14" max="14" width="8.19921875" style="2774" customWidth="1"/>
    <col min="15" max="17" width="8.19921875" style="2774"/>
    <col min="18" max="19" width="2.19921875" style="2774" customWidth="1"/>
    <col min="20" max="16384" width="8.19921875" style="2774"/>
  </cols>
  <sheetData>
    <row r="1" spans="1:18" ht="12" customHeight="1">
      <c r="A1" s="2771" t="s">
        <v>298</v>
      </c>
      <c r="B1" s="2772"/>
      <c r="C1" s="2773"/>
      <c r="D1" s="2773"/>
      <c r="E1" s="2773"/>
      <c r="F1" s="2773"/>
      <c r="G1" s="2773"/>
      <c r="H1" s="2773"/>
      <c r="I1" s="2773"/>
      <c r="J1" s="2773"/>
      <c r="K1" s="2773"/>
      <c r="L1" s="2773"/>
      <c r="M1" s="2773"/>
      <c r="N1" s="2773"/>
      <c r="O1" s="2773"/>
      <c r="P1" s="2773"/>
      <c r="Q1" s="2773"/>
      <c r="R1" s="2773"/>
    </row>
    <row r="2" spans="1:18" ht="3.75" customHeight="1">
      <c r="A2" s="2773"/>
      <c r="B2" s="2772"/>
      <c r="C2" s="2773"/>
      <c r="D2" s="2773"/>
      <c r="E2" s="2773"/>
      <c r="F2" s="2773"/>
      <c r="G2" s="2773"/>
      <c r="H2" s="2773"/>
      <c r="I2" s="2773"/>
      <c r="J2" s="2773"/>
      <c r="K2" s="2773"/>
      <c r="L2" s="2773"/>
      <c r="M2" s="2773"/>
      <c r="N2" s="2773"/>
      <c r="O2" s="2773"/>
      <c r="P2" s="2773"/>
      <c r="Q2" s="2773"/>
      <c r="R2" s="2773"/>
    </row>
    <row r="3" spans="1:18" ht="15" customHeight="1">
      <c r="A3" s="2771" t="s">
        <v>1217</v>
      </c>
      <c r="B3" s="2772"/>
      <c r="C3" s="2773"/>
      <c r="D3" s="2773"/>
      <c r="E3" s="2773"/>
      <c r="F3" s="2773"/>
      <c r="G3" s="2773"/>
      <c r="H3" s="2773"/>
      <c r="I3" s="2773"/>
      <c r="J3" s="2773"/>
      <c r="K3" s="2773"/>
      <c r="L3" s="2773"/>
      <c r="M3" s="2773"/>
      <c r="N3" s="2773"/>
      <c r="O3" s="2773"/>
      <c r="P3" s="2773"/>
      <c r="Q3" s="2773"/>
      <c r="R3" s="2773"/>
    </row>
    <row r="4" spans="1:18" ht="12.75" customHeight="1">
      <c r="A4" s="2771" t="s">
        <v>1218</v>
      </c>
      <c r="B4" s="2772"/>
      <c r="C4" s="2773"/>
      <c r="D4" s="2773"/>
      <c r="E4" s="2773"/>
      <c r="F4" s="2773"/>
      <c r="G4" s="2773"/>
      <c r="H4" s="2773"/>
      <c r="I4" s="2773"/>
      <c r="J4" s="2773"/>
      <c r="K4" s="2773"/>
      <c r="L4" s="2773"/>
      <c r="M4" s="2773"/>
      <c r="N4" s="2773"/>
      <c r="O4" s="2773"/>
      <c r="P4" s="2773"/>
      <c r="Q4" s="2773"/>
      <c r="R4" s="2773"/>
    </row>
    <row r="5" spans="1:18" ht="12.75" customHeight="1">
      <c r="A5" s="2771" t="s">
        <v>1287</v>
      </c>
      <c r="B5" s="2772"/>
      <c r="C5" s="2773"/>
      <c r="D5" s="2773"/>
      <c r="E5" s="2773"/>
      <c r="F5" s="2773"/>
      <c r="G5" s="2773"/>
      <c r="H5" s="2773"/>
      <c r="I5" s="2773"/>
      <c r="J5" s="2773"/>
      <c r="K5" s="2773"/>
      <c r="L5" s="2773"/>
      <c r="M5" s="2773"/>
      <c r="N5" s="2773"/>
      <c r="O5" s="2773"/>
      <c r="P5" s="2773"/>
      <c r="Q5" s="2773"/>
      <c r="R5" s="2773"/>
    </row>
    <row r="6" spans="1:18" ht="4.5" customHeight="1">
      <c r="A6" s="2772"/>
      <c r="B6" s="2772"/>
      <c r="C6" s="2773"/>
      <c r="D6" s="2773"/>
      <c r="E6" s="2773"/>
      <c r="F6" s="2773"/>
      <c r="G6" s="2773"/>
      <c r="H6" s="2773"/>
      <c r="I6" s="2773"/>
      <c r="J6" s="2773"/>
      <c r="K6" s="2773"/>
      <c r="L6" s="2773"/>
      <c r="M6" s="2773"/>
      <c r="N6" s="2773"/>
      <c r="O6" s="2773"/>
      <c r="P6" s="2773"/>
      <c r="Q6" s="2773"/>
      <c r="R6" s="2773"/>
    </row>
    <row r="7" spans="1:18" ht="8.1" customHeight="1">
      <c r="A7" s="2775"/>
      <c r="B7" s="2776"/>
      <c r="C7" s="2777"/>
      <c r="D7" s="2777"/>
      <c r="E7" s="2777"/>
      <c r="F7" s="2778"/>
      <c r="G7" s="2777"/>
      <c r="H7" s="2777"/>
      <c r="I7" s="2778"/>
      <c r="J7" s="2777"/>
      <c r="K7" s="2777"/>
      <c r="L7" s="2778"/>
      <c r="M7" s="2777"/>
      <c r="N7" s="2777"/>
      <c r="O7" s="2778"/>
      <c r="P7" s="2777"/>
      <c r="Q7" s="2777"/>
      <c r="R7" s="2776"/>
    </row>
    <row r="8" spans="1:18">
      <c r="A8" s="2779"/>
      <c r="B8" s="2780"/>
      <c r="C8" s="2781" t="s">
        <v>1127</v>
      </c>
      <c r="D8" s="2782"/>
      <c r="E8" s="2782"/>
      <c r="F8" s="2783" t="s">
        <v>1219</v>
      </c>
      <c r="G8" s="2782"/>
      <c r="H8" s="2782"/>
      <c r="I8" s="2783" t="s">
        <v>1220</v>
      </c>
      <c r="J8" s="2782"/>
      <c r="K8" s="2782"/>
      <c r="L8" s="2783" t="s">
        <v>1221</v>
      </c>
      <c r="M8" s="2782"/>
      <c r="N8" s="2782"/>
      <c r="O8" s="2783" t="s">
        <v>1222</v>
      </c>
      <c r="P8" s="2782"/>
      <c r="Q8" s="2782"/>
      <c r="R8" s="2780"/>
    </row>
    <row r="9" spans="1:18">
      <c r="A9" s="2779"/>
      <c r="B9" s="2784" t="s">
        <v>1223</v>
      </c>
      <c r="C9" s="2776"/>
      <c r="D9" s="2785" t="s">
        <v>1209</v>
      </c>
      <c r="E9" s="2785" t="s">
        <v>1210</v>
      </c>
      <c r="F9" s="2776"/>
      <c r="G9" s="2785" t="s">
        <v>1209</v>
      </c>
      <c r="H9" s="2785" t="s">
        <v>1210</v>
      </c>
      <c r="I9" s="2776"/>
      <c r="J9" s="2785" t="s">
        <v>1209</v>
      </c>
      <c r="K9" s="2785" t="s">
        <v>1210</v>
      </c>
      <c r="L9" s="2776"/>
      <c r="M9" s="2785" t="s">
        <v>1209</v>
      </c>
      <c r="N9" s="2785" t="s">
        <v>1210</v>
      </c>
      <c r="O9" s="2776"/>
      <c r="P9" s="2785" t="s">
        <v>1209</v>
      </c>
      <c r="Q9" s="2786" t="s">
        <v>1210</v>
      </c>
      <c r="R9" s="2776"/>
    </row>
    <row r="10" spans="1:18" ht="9" customHeight="1">
      <c r="A10" s="2787"/>
      <c r="B10" s="2788"/>
      <c r="C10" s="2789" t="s">
        <v>1107</v>
      </c>
      <c r="D10" s="2789" t="s">
        <v>1211</v>
      </c>
      <c r="E10" s="2789" t="s">
        <v>1212</v>
      </c>
      <c r="F10" s="2789" t="s">
        <v>1107</v>
      </c>
      <c r="G10" s="2789" t="s">
        <v>1211</v>
      </c>
      <c r="H10" s="2789" t="s">
        <v>1212</v>
      </c>
      <c r="I10" s="2789" t="s">
        <v>1107</v>
      </c>
      <c r="J10" s="2789" t="s">
        <v>1211</v>
      </c>
      <c r="K10" s="2789" t="s">
        <v>1212</v>
      </c>
      <c r="L10" s="2789" t="s">
        <v>732</v>
      </c>
      <c r="M10" s="2789" t="s">
        <v>1211</v>
      </c>
      <c r="N10" s="2789" t="s">
        <v>1212</v>
      </c>
      <c r="O10" s="2789" t="s">
        <v>1107</v>
      </c>
      <c r="P10" s="2789" t="s">
        <v>1211</v>
      </c>
      <c r="Q10" s="2790" t="s">
        <v>1212</v>
      </c>
      <c r="R10" s="2788"/>
    </row>
    <row r="11" spans="1:18" ht="10.5" hidden="1" customHeight="1">
      <c r="A11" s="2791"/>
      <c r="B11" s="2792"/>
      <c r="C11" s="2792"/>
      <c r="D11" s="2792"/>
      <c r="E11" s="2792"/>
      <c r="F11" s="2792"/>
      <c r="G11" s="2792"/>
      <c r="H11" s="2792"/>
      <c r="I11" s="2792"/>
      <c r="J11" s="2792"/>
      <c r="K11" s="2792"/>
      <c r="L11" s="2792"/>
      <c r="M11" s="2793"/>
      <c r="N11" s="2793"/>
      <c r="O11" s="2793"/>
      <c r="P11" s="2793"/>
      <c r="Q11" s="2794"/>
      <c r="R11" s="2793"/>
    </row>
    <row r="12" spans="1:18" ht="3" customHeight="1">
      <c r="A12" s="2795"/>
      <c r="B12" s="2796"/>
      <c r="C12" s="2796"/>
      <c r="D12" s="2796"/>
      <c r="E12" s="2796"/>
      <c r="F12" s="2796"/>
      <c r="G12" s="2796"/>
      <c r="H12" s="2796"/>
      <c r="I12" s="2796"/>
      <c r="J12" s="2796"/>
      <c r="K12" s="2796"/>
      <c r="L12" s="2796"/>
      <c r="M12" s="2796"/>
      <c r="N12" s="2796"/>
      <c r="O12" s="2796"/>
      <c r="P12" s="2796"/>
      <c r="Q12" s="2797"/>
      <c r="R12" s="2796"/>
    </row>
    <row r="13" spans="1:18" ht="11.1" customHeight="1">
      <c r="A13" s="2798"/>
      <c r="B13" s="2799" t="s">
        <v>1224</v>
      </c>
      <c r="C13" s="2800">
        <f>SUM(D13+E13)</f>
        <v>0</v>
      </c>
      <c r="D13" s="2800">
        <f>SUM(G13+J13+M13+P13)</f>
        <v>0</v>
      </c>
      <c r="E13" s="2800">
        <f>SUM(H13+K13+N13+Q13)</f>
        <v>0</v>
      </c>
      <c r="F13" s="2800">
        <f>SUM(G13:H13)</f>
        <v>0</v>
      </c>
      <c r="G13" s="2800">
        <f>SUM(G16+G20+G35)</f>
        <v>0</v>
      </c>
      <c r="H13" s="2800">
        <f>SUM(H16+H20+H35)</f>
        <v>0</v>
      </c>
      <c r="I13" s="2800">
        <f>SUM(J13:K13)</f>
        <v>0</v>
      </c>
      <c r="J13" s="2800">
        <f>SUM(J16+J20+J35)</f>
        <v>0</v>
      </c>
      <c r="K13" s="2800">
        <f>SUM(K16+K20+K35)</f>
        <v>0</v>
      </c>
      <c r="L13" s="2800">
        <f>SUM(M13:N13)</f>
        <v>0</v>
      </c>
      <c r="M13" s="2800">
        <f>SUM(M16+M20+M35)</f>
        <v>0</v>
      </c>
      <c r="N13" s="2800">
        <f>SUM(N16+N20+N35)</f>
        <v>0</v>
      </c>
      <c r="O13" s="2800">
        <f>SUM(P13:Q13)</f>
        <v>0</v>
      </c>
      <c r="P13" s="2800">
        <f>SUM(P16+P20+P35)</f>
        <v>0</v>
      </c>
      <c r="Q13" s="2801">
        <f>SUM(Q16+Q20+Q35)</f>
        <v>0</v>
      </c>
      <c r="R13" s="2802"/>
    </row>
    <row r="14" spans="1:18" ht="10.5" hidden="1" customHeight="1">
      <c r="A14" s="2798"/>
      <c r="B14" s="2792"/>
      <c r="C14" s="2792"/>
      <c r="D14" s="2792"/>
      <c r="E14" s="2792"/>
      <c r="F14" s="2792"/>
      <c r="G14" s="2792"/>
      <c r="H14" s="2792"/>
      <c r="I14" s="2792"/>
      <c r="J14" s="2792"/>
      <c r="K14" s="2792"/>
      <c r="L14" s="2792"/>
      <c r="M14" s="2792"/>
      <c r="N14" s="2792"/>
      <c r="O14" s="2792"/>
      <c r="P14" s="2792"/>
      <c r="Q14" s="2803"/>
      <c r="R14" s="2802"/>
    </row>
    <row r="15" spans="1:18" ht="10.5" hidden="1" customHeight="1">
      <c r="A15" s="2798"/>
      <c r="B15" s="2792"/>
      <c r="C15" s="2792"/>
      <c r="D15" s="2792"/>
      <c r="E15" s="2792"/>
      <c r="F15" s="2792"/>
      <c r="G15" s="2792"/>
      <c r="H15" s="2792"/>
      <c r="I15" s="2792"/>
      <c r="J15" s="2792"/>
      <c r="K15" s="2792"/>
      <c r="L15" s="2792"/>
      <c r="M15" s="2792"/>
      <c r="N15" s="2792"/>
      <c r="O15" s="2792"/>
      <c r="P15" s="2792"/>
      <c r="Q15" s="2803"/>
      <c r="R15" s="2802"/>
    </row>
    <row r="16" spans="1:18" ht="11.1" customHeight="1">
      <c r="A16" s="2798"/>
      <c r="B16" s="2799" t="s">
        <v>1225</v>
      </c>
      <c r="C16" s="2800">
        <f>SUM(C18)</f>
        <v>0</v>
      </c>
      <c r="D16" s="2800">
        <f>SUM(D18)</f>
        <v>0</v>
      </c>
      <c r="E16" s="2800">
        <f>SUM(E18)</f>
        <v>0</v>
      </c>
      <c r="F16" s="2800">
        <f>SUM(F18)</f>
        <v>0</v>
      </c>
      <c r="G16" s="2800">
        <f>SUM(G18)</f>
        <v>0</v>
      </c>
      <c r="H16" s="2792"/>
      <c r="I16" s="2800">
        <f t="shared" ref="I16:Q16" si="0">SUM(I18)</f>
        <v>0</v>
      </c>
      <c r="J16" s="2800">
        <f t="shared" si="0"/>
        <v>0</v>
      </c>
      <c r="K16" s="2800">
        <f t="shared" si="0"/>
        <v>0</v>
      </c>
      <c r="L16" s="2800">
        <f t="shared" si="0"/>
        <v>0</v>
      </c>
      <c r="M16" s="2800">
        <f t="shared" si="0"/>
        <v>0</v>
      </c>
      <c r="N16" s="2800">
        <f t="shared" si="0"/>
        <v>0</v>
      </c>
      <c r="O16" s="2800">
        <f t="shared" si="0"/>
        <v>0</v>
      </c>
      <c r="P16" s="2800">
        <f t="shared" si="0"/>
        <v>0</v>
      </c>
      <c r="Q16" s="2801">
        <f t="shared" si="0"/>
        <v>0</v>
      </c>
      <c r="R16" s="2802"/>
    </row>
    <row r="17" spans="1:18" ht="10.5" hidden="1" customHeight="1">
      <c r="A17" s="2798"/>
      <c r="B17" s="2802"/>
      <c r="C17" s="2802"/>
      <c r="D17" s="2802"/>
      <c r="E17" s="2802"/>
      <c r="F17" s="2802"/>
      <c r="G17" s="2802"/>
      <c r="H17" s="2802"/>
      <c r="I17" s="2802"/>
      <c r="J17" s="2802"/>
      <c r="K17" s="2802"/>
      <c r="L17" s="2802"/>
      <c r="M17" s="2802"/>
      <c r="N17" s="2802"/>
      <c r="O17" s="2802"/>
      <c r="P17" s="2802"/>
      <c r="Q17" s="2804"/>
      <c r="R17" s="2802"/>
    </row>
    <row r="18" spans="1:18" ht="11.1" customHeight="1">
      <c r="A18" s="2798"/>
      <c r="B18" s="2805" t="s">
        <v>1226</v>
      </c>
      <c r="C18" s="2806">
        <f>SUM(D18+E18)</f>
        <v>0</v>
      </c>
      <c r="D18" s="2806">
        <f>SUM(G18+J18+M18+P18)</f>
        <v>0</v>
      </c>
      <c r="E18" s="2806">
        <f>SUM(H18+K18+N18+Q18)</f>
        <v>0</v>
      </c>
      <c r="F18" s="2806">
        <f>SUM(G18+H18)</f>
        <v>0</v>
      </c>
      <c r="G18" s="2807"/>
      <c r="H18" s="2807"/>
      <c r="I18" s="2806">
        <f>SUM(J18+K18)</f>
        <v>0</v>
      </c>
      <c r="J18" s="2807"/>
      <c r="K18" s="2807"/>
      <c r="L18" s="2806">
        <f>SUM(M18+N18)</f>
        <v>0</v>
      </c>
      <c r="M18" s="2807"/>
      <c r="N18" s="2807"/>
      <c r="O18" s="2806">
        <f>SUM(P18+Q18)</f>
        <v>0</v>
      </c>
      <c r="P18" s="2807"/>
      <c r="Q18" s="2808"/>
      <c r="R18" s="2802"/>
    </row>
    <row r="19" spans="1:18" ht="10.5" hidden="1" customHeight="1">
      <c r="A19" s="2798"/>
      <c r="B19" s="2807"/>
      <c r="C19" s="2807"/>
      <c r="D19" s="2807"/>
      <c r="E19" s="2807"/>
      <c r="F19" s="2807"/>
      <c r="G19" s="2807"/>
      <c r="H19" s="2807"/>
      <c r="I19" s="2807"/>
      <c r="J19" s="2807"/>
      <c r="K19" s="2807"/>
      <c r="L19" s="2807"/>
      <c r="M19" s="2807"/>
      <c r="N19" s="2807"/>
      <c r="O19" s="2807"/>
      <c r="P19" s="2807"/>
      <c r="Q19" s="2808"/>
      <c r="R19" s="2802"/>
    </row>
    <row r="20" spans="1:18" ht="11.1" customHeight="1">
      <c r="A20" s="2798"/>
      <c r="B20" s="2799" t="s">
        <v>1227</v>
      </c>
      <c r="C20" s="2800">
        <f>SUM(D20+E20)</f>
        <v>0</v>
      </c>
      <c r="D20" s="2800">
        <f>SUM(G20+J20+M20+P20)</f>
        <v>0</v>
      </c>
      <c r="E20" s="2800">
        <f>SUM(H20+K20+N20+Q20)</f>
        <v>0</v>
      </c>
      <c r="F20" s="2800">
        <f t="shared" ref="F20:Q20" si="1">SUM(F22:F33)</f>
        <v>0</v>
      </c>
      <c r="G20" s="2800">
        <f t="shared" si="1"/>
        <v>0</v>
      </c>
      <c r="H20" s="2800">
        <f t="shared" si="1"/>
        <v>0</v>
      </c>
      <c r="I20" s="2800">
        <f t="shared" si="1"/>
        <v>0</v>
      </c>
      <c r="J20" s="2800">
        <f t="shared" si="1"/>
        <v>0</v>
      </c>
      <c r="K20" s="2800">
        <f t="shared" si="1"/>
        <v>0</v>
      </c>
      <c r="L20" s="2800">
        <f t="shared" si="1"/>
        <v>0</v>
      </c>
      <c r="M20" s="2800">
        <f t="shared" si="1"/>
        <v>0</v>
      </c>
      <c r="N20" s="2800">
        <f t="shared" si="1"/>
        <v>0</v>
      </c>
      <c r="O20" s="2800">
        <f t="shared" si="1"/>
        <v>0</v>
      </c>
      <c r="P20" s="2800">
        <f t="shared" si="1"/>
        <v>0</v>
      </c>
      <c r="Q20" s="2801">
        <f t="shared" si="1"/>
        <v>0</v>
      </c>
      <c r="R20" s="2802"/>
    </row>
    <row r="21" spans="1:18" ht="10.5" hidden="1" customHeight="1">
      <c r="A21" s="2798"/>
      <c r="B21" s="2807"/>
      <c r="C21" s="2807"/>
      <c r="D21" s="2807"/>
      <c r="E21" s="2807"/>
      <c r="F21" s="2807"/>
      <c r="G21" s="2807"/>
      <c r="H21" s="2807"/>
      <c r="I21" s="2807"/>
      <c r="J21" s="2807"/>
      <c r="K21" s="2807"/>
      <c r="L21" s="2807"/>
      <c r="M21" s="2807"/>
      <c r="N21" s="2807"/>
      <c r="O21" s="2807"/>
      <c r="P21" s="2807"/>
      <c r="Q21" s="2808"/>
      <c r="R21" s="2802"/>
    </row>
    <row r="22" spans="1:18" ht="11.1" customHeight="1">
      <c r="A22" s="2798"/>
      <c r="B22" s="2805" t="s">
        <v>1173</v>
      </c>
      <c r="C22" s="2806">
        <f t="shared" ref="C22:C33" si="2">SUM(D22+E22)</f>
        <v>0</v>
      </c>
      <c r="D22" s="2806">
        <f t="shared" ref="D22:E24" si="3">SUM(G22+J22+M22+P22)</f>
        <v>0</v>
      </c>
      <c r="E22" s="2806">
        <f t="shared" si="3"/>
        <v>0</v>
      </c>
      <c r="F22" s="2806">
        <f>SUM(G22+H22)</f>
        <v>0</v>
      </c>
      <c r="G22" s="2807"/>
      <c r="H22" s="2807"/>
      <c r="I22" s="2806">
        <f>SUM(J22+K22)</f>
        <v>0</v>
      </c>
      <c r="J22" s="2807"/>
      <c r="K22" s="2807"/>
      <c r="L22" s="2806">
        <f t="shared" ref="L22:L33" si="4">SUM(M22+N22)</f>
        <v>0</v>
      </c>
      <c r="M22" s="2807"/>
      <c r="N22" s="2807"/>
      <c r="O22" s="2806">
        <f>SUM(P22+Q22)</f>
        <v>0</v>
      </c>
      <c r="P22" s="2807"/>
      <c r="Q22" s="2808"/>
      <c r="R22" s="2802"/>
    </row>
    <row r="23" spans="1:18" ht="11.1" customHeight="1">
      <c r="A23" s="2798"/>
      <c r="B23" s="2805" t="s">
        <v>1174</v>
      </c>
      <c r="C23" s="2806">
        <f t="shared" si="2"/>
        <v>0</v>
      </c>
      <c r="D23" s="2806">
        <f t="shared" si="3"/>
        <v>0</v>
      </c>
      <c r="E23" s="2806">
        <f t="shared" si="3"/>
        <v>0</v>
      </c>
      <c r="F23" s="2806">
        <f>SUM(G23+H23)</f>
        <v>0</v>
      </c>
      <c r="G23" s="2807"/>
      <c r="H23" s="2807"/>
      <c r="I23" s="2806">
        <f>SUM(J23+K23)</f>
        <v>0</v>
      </c>
      <c r="J23" s="2807"/>
      <c r="K23" s="2807"/>
      <c r="L23" s="2806">
        <f t="shared" si="4"/>
        <v>0</v>
      </c>
      <c r="M23" s="2807"/>
      <c r="N23" s="2807"/>
      <c r="O23" s="2806">
        <f>SUM(P23+Q23)</f>
        <v>0</v>
      </c>
      <c r="P23" s="2807"/>
      <c r="Q23" s="2808"/>
      <c r="R23" s="2802"/>
    </row>
    <row r="24" spans="1:18" ht="11.1" customHeight="1">
      <c r="A24" s="2798"/>
      <c r="B24" s="2805" t="s">
        <v>1228</v>
      </c>
      <c r="C24" s="2806">
        <f t="shared" si="2"/>
        <v>0</v>
      </c>
      <c r="D24" s="2806">
        <f t="shared" si="3"/>
        <v>0</v>
      </c>
      <c r="E24" s="2806">
        <f t="shared" si="3"/>
        <v>0</v>
      </c>
      <c r="F24" s="2806">
        <f>SUM(G24+H24)</f>
        <v>0</v>
      </c>
      <c r="G24" s="2807"/>
      <c r="H24" s="2807"/>
      <c r="I24" s="2806">
        <f>SUM(J24+K24)</f>
        <v>0</v>
      </c>
      <c r="J24" s="2807"/>
      <c r="K24" s="2807"/>
      <c r="L24" s="2806">
        <f t="shared" si="4"/>
        <v>0</v>
      </c>
      <c r="M24" s="2807"/>
      <c r="N24" s="2807"/>
      <c r="O24" s="2806">
        <f>SUM(P24+Q24)</f>
        <v>0</v>
      </c>
      <c r="P24" s="2807"/>
      <c r="Q24" s="2808"/>
      <c r="R24" s="2802"/>
    </row>
    <row r="25" spans="1:18" ht="11.1" customHeight="1">
      <c r="A25" s="2798"/>
      <c r="B25" s="2805" t="s">
        <v>1176</v>
      </c>
      <c r="C25" s="2806">
        <f t="shared" si="2"/>
        <v>0</v>
      </c>
      <c r="D25" s="2806">
        <f t="shared" ref="D25:D33" si="5">SUM(G25+J25+M25+P25)</f>
        <v>0</v>
      </c>
      <c r="E25" s="2807"/>
      <c r="F25" s="2807"/>
      <c r="G25" s="2807"/>
      <c r="H25" s="2807"/>
      <c r="I25" s="2807"/>
      <c r="J25" s="2807"/>
      <c r="K25" s="2807"/>
      <c r="L25" s="2806">
        <f t="shared" si="4"/>
        <v>0</v>
      </c>
      <c r="M25" s="2807"/>
      <c r="N25" s="2807"/>
      <c r="O25" s="2807"/>
      <c r="P25" s="2807"/>
      <c r="Q25" s="2808"/>
      <c r="R25" s="2802"/>
    </row>
    <row r="26" spans="1:18" ht="11.1" customHeight="1">
      <c r="A26" s="2798"/>
      <c r="B26" s="2805" t="s">
        <v>1177</v>
      </c>
      <c r="C26" s="2806">
        <f t="shared" si="2"/>
        <v>0</v>
      </c>
      <c r="D26" s="2806">
        <f t="shared" si="5"/>
        <v>0</v>
      </c>
      <c r="E26" s="2806">
        <f t="shared" ref="E26:E33" si="6">SUM(H26+K26+N26+Q26)</f>
        <v>0</v>
      </c>
      <c r="F26" s="2806">
        <f>SUM(G26+H26)</f>
        <v>0</v>
      </c>
      <c r="G26" s="2807"/>
      <c r="H26" s="2807"/>
      <c r="I26" s="2807"/>
      <c r="J26" s="2807"/>
      <c r="K26" s="2807"/>
      <c r="L26" s="2806">
        <f t="shared" si="4"/>
        <v>0</v>
      </c>
      <c r="M26" s="2807"/>
      <c r="N26" s="2807"/>
      <c r="O26" s="2806">
        <f>SUM(P26+Q26)</f>
        <v>0</v>
      </c>
      <c r="P26" s="2807"/>
      <c r="Q26" s="2808"/>
      <c r="R26" s="2802"/>
    </row>
    <row r="27" spans="1:18" ht="11.1" customHeight="1">
      <c r="A27" s="2798"/>
      <c r="B27" s="2805" t="s">
        <v>1178</v>
      </c>
      <c r="C27" s="2806">
        <f t="shared" si="2"/>
        <v>0</v>
      </c>
      <c r="D27" s="2806">
        <f t="shared" si="5"/>
        <v>0</v>
      </c>
      <c r="E27" s="2806">
        <f t="shared" si="6"/>
        <v>0</v>
      </c>
      <c r="F27" s="2806">
        <f>SUM(G27+H27)</f>
        <v>0</v>
      </c>
      <c r="G27" s="2807"/>
      <c r="H27" s="2807"/>
      <c r="I27" s="2807"/>
      <c r="J27" s="2807"/>
      <c r="K27" s="2807"/>
      <c r="L27" s="2806">
        <f t="shared" si="4"/>
        <v>0</v>
      </c>
      <c r="M27" s="2807"/>
      <c r="N27" s="2807"/>
      <c r="O27" s="2806">
        <f>SUM(P27+Q27)</f>
        <v>0</v>
      </c>
      <c r="P27" s="2807"/>
      <c r="Q27" s="2808"/>
      <c r="R27" s="2802"/>
    </row>
    <row r="28" spans="1:18" ht="11.1" customHeight="1">
      <c r="A28" s="2798"/>
      <c r="B28" s="2805" t="s">
        <v>1179</v>
      </c>
      <c r="C28" s="2806">
        <f t="shared" si="2"/>
        <v>0</v>
      </c>
      <c r="D28" s="2806">
        <f t="shared" si="5"/>
        <v>0</v>
      </c>
      <c r="E28" s="2806">
        <f t="shared" si="6"/>
        <v>0</v>
      </c>
      <c r="F28" s="2807"/>
      <c r="G28" s="2807"/>
      <c r="H28" s="2807"/>
      <c r="I28" s="2807"/>
      <c r="J28" s="2807"/>
      <c r="K28" s="2807"/>
      <c r="L28" s="2806">
        <f t="shared" si="4"/>
        <v>0</v>
      </c>
      <c r="M28" s="2807"/>
      <c r="N28" s="2807"/>
      <c r="O28" s="2807"/>
      <c r="P28" s="2807"/>
      <c r="Q28" s="2808"/>
      <c r="R28" s="2802"/>
    </row>
    <row r="29" spans="1:18" ht="11.1" customHeight="1">
      <c r="A29" s="2798"/>
      <c r="B29" s="2805" t="s">
        <v>1229</v>
      </c>
      <c r="C29" s="2806">
        <f t="shared" si="2"/>
        <v>0</v>
      </c>
      <c r="D29" s="2806">
        <f t="shared" si="5"/>
        <v>0</v>
      </c>
      <c r="E29" s="2806">
        <f t="shared" si="6"/>
        <v>0</v>
      </c>
      <c r="F29" s="2807"/>
      <c r="G29" s="2807"/>
      <c r="H29" s="2807"/>
      <c r="I29" s="2806">
        <f>SUM(J29+K29)</f>
        <v>0</v>
      </c>
      <c r="J29" s="2807"/>
      <c r="K29" s="2807"/>
      <c r="L29" s="2806">
        <f t="shared" si="4"/>
        <v>0</v>
      </c>
      <c r="M29" s="2807"/>
      <c r="N29" s="2807"/>
      <c r="O29" s="2806">
        <f>SUM(P29+Q29)</f>
        <v>0</v>
      </c>
      <c r="P29" s="2807"/>
      <c r="Q29" s="2808"/>
      <c r="R29" s="2802"/>
    </row>
    <row r="30" spans="1:18" ht="11.1" customHeight="1">
      <c r="A30" s="2798"/>
      <c r="B30" s="2805" t="s">
        <v>1181</v>
      </c>
      <c r="C30" s="2806">
        <f t="shared" si="2"/>
        <v>0</v>
      </c>
      <c r="D30" s="2806">
        <f t="shared" si="5"/>
        <v>0</v>
      </c>
      <c r="E30" s="2806">
        <f t="shared" si="6"/>
        <v>0</v>
      </c>
      <c r="F30" s="2806">
        <f>SUM(G30+H30)</f>
        <v>0</v>
      </c>
      <c r="G30" s="2807"/>
      <c r="H30" s="2807"/>
      <c r="I30" s="2807"/>
      <c r="J30" s="2807"/>
      <c r="K30" s="2807"/>
      <c r="L30" s="2806">
        <f t="shared" si="4"/>
        <v>0</v>
      </c>
      <c r="M30" s="2807"/>
      <c r="N30" s="2807"/>
      <c r="O30" s="2806">
        <f>SUM(P30+Q30)</f>
        <v>0</v>
      </c>
      <c r="P30" s="2807"/>
      <c r="Q30" s="2808"/>
      <c r="R30" s="2802"/>
    </row>
    <row r="31" spans="1:18" ht="11.1" customHeight="1">
      <c r="A31" s="2798"/>
      <c r="B31" s="2805" t="s">
        <v>1230</v>
      </c>
      <c r="C31" s="2806">
        <f t="shared" si="2"/>
        <v>0</v>
      </c>
      <c r="D31" s="2806">
        <f t="shared" si="5"/>
        <v>0</v>
      </c>
      <c r="E31" s="2806">
        <f t="shared" si="6"/>
        <v>0</v>
      </c>
      <c r="F31" s="2806">
        <f>SUM(G31+H31)</f>
        <v>0</v>
      </c>
      <c r="G31" s="2807"/>
      <c r="H31" s="2807"/>
      <c r="I31" s="2807"/>
      <c r="J31" s="2807"/>
      <c r="K31" s="2807"/>
      <c r="L31" s="2806">
        <f t="shared" si="4"/>
        <v>0</v>
      </c>
      <c r="M31" s="2807"/>
      <c r="N31" s="2807"/>
      <c r="O31" s="2807"/>
      <c r="P31" s="2807"/>
      <c r="Q31" s="2808"/>
      <c r="R31" s="2802"/>
    </row>
    <row r="32" spans="1:18" ht="11.1" customHeight="1">
      <c r="A32" s="2798"/>
      <c r="B32" s="2805" t="s">
        <v>1183</v>
      </c>
      <c r="C32" s="2806">
        <f t="shared" si="2"/>
        <v>0</v>
      </c>
      <c r="D32" s="2806">
        <f t="shared" si="5"/>
        <v>0</v>
      </c>
      <c r="E32" s="2806">
        <f t="shared" si="6"/>
        <v>0</v>
      </c>
      <c r="F32" s="2806">
        <f>SUM(G32+H32)</f>
        <v>0</v>
      </c>
      <c r="G32" s="2807"/>
      <c r="H32" s="2807"/>
      <c r="I32" s="2806">
        <f>SUM(J32+K32)</f>
        <v>0</v>
      </c>
      <c r="J32" s="2807"/>
      <c r="K32" s="2807"/>
      <c r="L32" s="2806">
        <f t="shared" si="4"/>
        <v>0</v>
      </c>
      <c r="M32" s="2807"/>
      <c r="N32" s="2807"/>
      <c r="O32" s="2806">
        <f>SUM(P32+Q32)</f>
        <v>0</v>
      </c>
      <c r="P32" s="2807"/>
      <c r="Q32" s="2808"/>
      <c r="R32" s="2802"/>
    </row>
    <row r="33" spans="1:18">
      <c r="A33" s="2798"/>
      <c r="B33" s="2805" t="s">
        <v>1231</v>
      </c>
      <c r="C33" s="2806">
        <f t="shared" si="2"/>
        <v>0</v>
      </c>
      <c r="D33" s="2806">
        <f t="shared" si="5"/>
        <v>0</v>
      </c>
      <c r="E33" s="2806">
        <f t="shared" si="6"/>
        <v>0</v>
      </c>
      <c r="F33" s="2806">
        <f>SUM(G33+H33)</f>
        <v>0</v>
      </c>
      <c r="G33" s="2807"/>
      <c r="H33" s="2807"/>
      <c r="I33" s="2806">
        <f>SUM(J33+K33)</f>
        <v>0</v>
      </c>
      <c r="J33" s="2807"/>
      <c r="K33" s="2807"/>
      <c r="L33" s="2806">
        <f t="shared" si="4"/>
        <v>0</v>
      </c>
      <c r="M33" s="2807"/>
      <c r="N33" s="2807"/>
      <c r="O33" s="2806">
        <f>SUM(P33+Q33)</f>
        <v>0</v>
      </c>
      <c r="P33" s="2807"/>
      <c r="Q33" s="2808"/>
      <c r="R33" s="2807"/>
    </row>
    <row r="34" spans="1:18" ht="10.5" hidden="1" customHeight="1">
      <c r="A34" s="2798"/>
      <c r="B34" s="2807"/>
      <c r="C34" s="2807"/>
      <c r="D34" s="2807"/>
      <c r="E34" s="2807"/>
      <c r="F34" s="2807"/>
      <c r="G34" s="2807"/>
      <c r="H34" s="2807"/>
      <c r="I34" s="2807"/>
      <c r="J34" s="2807"/>
      <c r="K34" s="2807"/>
      <c r="L34" s="2807"/>
      <c r="M34" s="2807"/>
      <c r="N34" s="2807"/>
      <c r="O34" s="2807"/>
      <c r="P34" s="2807"/>
      <c r="Q34" s="2808"/>
      <c r="R34" s="2807"/>
    </row>
    <row r="35" spans="1:18" ht="11.1" customHeight="1">
      <c r="A35" s="2798"/>
      <c r="B35" s="2799" t="s">
        <v>1236</v>
      </c>
      <c r="C35" s="2800">
        <f>SUM(F35+I35+L35+O35)</f>
        <v>0</v>
      </c>
      <c r="D35" s="2800">
        <f>SUM(G35+J35+M35+P35)</f>
        <v>0</v>
      </c>
      <c r="E35" s="2800">
        <f>SUM(H35+K35+N35+Q35)</f>
        <v>0</v>
      </c>
      <c r="F35" s="2800">
        <f t="shared" ref="F35:Q35" si="7">SUM(F37:F49)</f>
        <v>0</v>
      </c>
      <c r="G35" s="2800">
        <f t="shared" si="7"/>
        <v>0</v>
      </c>
      <c r="H35" s="2800">
        <f t="shared" si="7"/>
        <v>0</v>
      </c>
      <c r="I35" s="2800">
        <f t="shared" si="7"/>
        <v>0</v>
      </c>
      <c r="J35" s="2800">
        <f t="shared" si="7"/>
        <v>0</v>
      </c>
      <c r="K35" s="2800">
        <f t="shared" si="7"/>
        <v>0</v>
      </c>
      <c r="L35" s="2800">
        <f t="shared" si="7"/>
        <v>0</v>
      </c>
      <c r="M35" s="2800">
        <f t="shared" si="7"/>
        <v>0</v>
      </c>
      <c r="N35" s="2800">
        <f t="shared" si="7"/>
        <v>0</v>
      </c>
      <c r="O35" s="2800">
        <f t="shared" si="7"/>
        <v>0</v>
      </c>
      <c r="P35" s="2800">
        <f t="shared" si="7"/>
        <v>0</v>
      </c>
      <c r="Q35" s="2801">
        <f t="shared" si="7"/>
        <v>0</v>
      </c>
      <c r="R35" s="2809"/>
    </row>
    <row r="36" spans="1:18" ht="10.5" hidden="1" customHeight="1">
      <c r="A36" s="2798"/>
      <c r="B36" s="2807"/>
      <c r="C36" s="2807"/>
      <c r="D36" s="2807"/>
      <c r="E36" s="2810"/>
      <c r="F36" s="2811" t="s">
        <v>380</v>
      </c>
      <c r="G36" s="2810"/>
      <c r="H36" s="2807"/>
      <c r="I36" s="2807"/>
      <c r="J36" s="2807"/>
      <c r="K36" s="2807"/>
      <c r="L36" s="2807"/>
      <c r="M36" s="2807"/>
      <c r="N36" s="2807"/>
      <c r="O36" s="2807"/>
      <c r="P36" s="2807"/>
      <c r="Q36" s="2808"/>
      <c r="R36" s="2807"/>
    </row>
    <row r="37" spans="1:18" ht="11.1" customHeight="1">
      <c r="A37" s="2798"/>
      <c r="B37" s="2805" t="s">
        <v>1186</v>
      </c>
      <c r="C37" s="2806">
        <f t="shared" ref="C37:C49" si="8">SUM(F37+I37+L37+O37)</f>
        <v>0</v>
      </c>
      <c r="D37" s="2806">
        <f t="shared" ref="D37:D49" si="9">SUM(G37+J37+M37+P37)</f>
        <v>0</v>
      </c>
      <c r="E37" s="2806">
        <f t="shared" ref="E37:E49" si="10">SUM(H37+K37+N37+Q37)</f>
        <v>0</v>
      </c>
      <c r="F37" s="2806">
        <f t="shared" ref="F37:F47" si="11">SUM(G37:H37)</f>
        <v>0</v>
      </c>
      <c r="G37" s="2807"/>
      <c r="H37" s="2807"/>
      <c r="I37" s="2807"/>
      <c r="J37" s="2807"/>
      <c r="K37" s="2807"/>
      <c r="L37" s="2806">
        <f t="shared" ref="L37:L48" si="12">SUM(M37:N37)</f>
        <v>0</v>
      </c>
      <c r="M37" s="2807"/>
      <c r="N37" s="2807"/>
      <c r="O37" s="2807"/>
      <c r="P37" s="2807"/>
      <c r="Q37" s="2808"/>
      <c r="R37" s="2807"/>
    </row>
    <row r="38" spans="1:18" ht="11.1" customHeight="1">
      <c r="A38" s="2798"/>
      <c r="B38" s="2805" t="s">
        <v>1187</v>
      </c>
      <c r="C38" s="2806">
        <f t="shared" si="8"/>
        <v>0</v>
      </c>
      <c r="D38" s="2806">
        <f t="shared" si="9"/>
        <v>0</v>
      </c>
      <c r="E38" s="2806">
        <f t="shared" si="10"/>
        <v>0</v>
      </c>
      <c r="F38" s="2806">
        <f t="shared" si="11"/>
        <v>0</v>
      </c>
      <c r="G38" s="2810"/>
      <c r="H38" s="2807"/>
      <c r="I38" s="2806">
        <f t="shared" ref="I38:I46" si="13">SUM(J38:K38)</f>
        <v>0</v>
      </c>
      <c r="J38" s="2807"/>
      <c r="K38" s="2807"/>
      <c r="L38" s="2806">
        <f t="shared" si="12"/>
        <v>0</v>
      </c>
      <c r="M38" s="2807"/>
      <c r="N38" s="2807"/>
      <c r="O38" s="2806">
        <f t="shared" ref="O38:O48" si="14">SUM(P38:Q38)</f>
        <v>0</v>
      </c>
      <c r="P38" s="2807"/>
      <c r="Q38" s="2808"/>
      <c r="R38" s="2807"/>
    </row>
    <row r="39" spans="1:18" ht="11.1" customHeight="1">
      <c r="A39" s="2798"/>
      <c r="B39" s="2805" t="s">
        <v>1188</v>
      </c>
      <c r="C39" s="2806">
        <f t="shared" si="8"/>
        <v>0</v>
      </c>
      <c r="D39" s="2806">
        <f t="shared" si="9"/>
        <v>0</v>
      </c>
      <c r="E39" s="2806">
        <f t="shared" si="10"/>
        <v>0</v>
      </c>
      <c r="F39" s="2806">
        <f t="shared" si="11"/>
        <v>0</v>
      </c>
      <c r="G39" s="2810"/>
      <c r="H39" s="2807"/>
      <c r="I39" s="2806">
        <f t="shared" si="13"/>
        <v>0</v>
      </c>
      <c r="J39" s="2807"/>
      <c r="K39" s="2807"/>
      <c r="L39" s="2806">
        <f t="shared" si="12"/>
        <v>0</v>
      </c>
      <c r="M39" s="2807"/>
      <c r="N39" s="2807"/>
      <c r="O39" s="2806">
        <f t="shared" si="14"/>
        <v>0</v>
      </c>
      <c r="P39" s="2807"/>
      <c r="Q39" s="2808"/>
      <c r="R39" s="2807"/>
    </row>
    <row r="40" spans="1:18" ht="11.1" customHeight="1">
      <c r="A40" s="2798"/>
      <c r="B40" s="2805" t="s">
        <v>1189</v>
      </c>
      <c r="C40" s="2806">
        <f t="shared" si="8"/>
        <v>0</v>
      </c>
      <c r="D40" s="2806">
        <f t="shared" si="9"/>
        <v>0</v>
      </c>
      <c r="E40" s="2806">
        <f t="shared" si="10"/>
        <v>0</v>
      </c>
      <c r="F40" s="2806">
        <f t="shared" si="11"/>
        <v>0</v>
      </c>
      <c r="G40" s="2810"/>
      <c r="H40" s="2807"/>
      <c r="I40" s="2806">
        <f t="shared" si="13"/>
        <v>0</v>
      </c>
      <c r="J40" s="2807"/>
      <c r="K40" s="2807"/>
      <c r="L40" s="2806">
        <f t="shared" si="12"/>
        <v>0</v>
      </c>
      <c r="M40" s="2807"/>
      <c r="N40" s="2807"/>
      <c r="O40" s="2806">
        <f t="shared" si="14"/>
        <v>0</v>
      </c>
      <c r="P40" s="2807"/>
      <c r="Q40" s="2808"/>
      <c r="R40" s="2807"/>
    </row>
    <row r="41" spans="1:18" ht="11.1" customHeight="1">
      <c r="A41" s="2798"/>
      <c r="B41" s="2805" t="s">
        <v>1190</v>
      </c>
      <c r="C41" s="2806">
        <f t="shared" si="8"/>
        <v>0</v>
      </c>
      <c r="D41" s="2806">
        <f t="shared" si="9"/>
        <v>0</v>
      </c>
      <c r="E41" s="2806">
        <f t="shared" si="10"/>
        <v>0</v>
      </c>
      <c r="F41" s="2806">
        <f t="shared" si="11"/>
        <v>0</v>
      </c>
      <c r="G41" s="2810"/>
      <c r="H41" s="2807"/>
      <c r="I41" s="2806">
        <f t="shared" si="13"/>
        <v>0</v>
      </c>
      <c r="J41" s="2807"/>
      <c r="K41" s="2807"/>
      <c r="L41" s="2806">
        <f t="shared" si="12"/>
        <v>0</v>
      </c>
      <c r="M41" s="2807"/>
      <c r="N41" s="2807"/>
      <c r="O41" s="2806">
        <f t="shared" si="14"/>
        <v>0</v>
      </c>
      <c r="P41" s="2807"/>
      <c r="Q41" s="2808"/>
      <c r="R41" s="2807"/>
    </row>
    <row r="42" spans="1:18" ht="11.1" customHeight="1">
      <c r="A42" s="2798"/>
      <c r="B42" s="2805" t="s">
        <v>1191</v>
      </c>
      <c r="C42" s="2806">
        <f t="shared" si="8"/>
        <v>0</v>
      </c>
      <c r="D42" s="2806">
        <f t="shared" si="9"/>
        <v>0</v>
      </c>
      <c r="E42" s="2806">
        <f t="shared" si="10"/>
        <v>0</v>
      </c>
      <c r="F42" s="2806">
        <f t="shared" si="11"/>
        <v>0</v>
      </c>
      <c r="G42" s="2810"/>
      <c r="H42" s="2807"/>
      <c r="I42" s="2806">
        <f t="shared" si="13"/>
        <v>0</v>
      </c>
      <c r="J42" s="2807"/>
      <c r="K42" s="2807"/>
      <c r="L42" s="2806">
        <f t="shared" si="12"/>
        <v>0</v>
      </c>
      <c r="M42" s="2807"/>
      <c r="N42" s="2807"/>
      <c r="O42" s="2806">
        <f t="shared" si="14"/>
        <v>0</v>
      </c>
      <c r="P42" s="2807"/>
      <c r="Q42" s="2808"/>
      <c r="R42" s="2807"/>
    </row>
    <row r="43" spans="1:18" ht="11.1" customHeight="1">
      <c r="A43" s="2798"/>
      <c r="B43" s="2805" t="s">
        <v>1192</v>
      </c>
      <c r="C43" s="2806">
        <f t="shared" si="8"/>
        <v>0</v>
      </c>
      <c r="D43" s="2806">
        <f t="shared" si="9"/>
        <v>0</v>
      </c>
      <c r="E43" s="2806">
        <f t="shared" si="10"/>
        <v>0</v>
      </c>
      <c r="F43" s="2806">
        <f t="shared" si="11"/>
        <v>0</v>
      </c>
      <c r="G43" s="2810"/>
      <c r="H43" s="2807"/>
      <c r="I43" s="2806">
        <f t="shared" si="13"/>
        <v>0</v>
      </c>
      <c r="J43" s="2807"/>
      <c r="K43" s="2807"/>
      <c r="L43" s="2806">
        <f t="shared" si="12"/>
        <v>0</v>
      </c>
      <c r="M43" s="2807"/>
      <c r="N43" s="2807"/>
      <c r="O43" s="2806">
        <f t="shared" si="14"/>
        <v>0</v>
      </c>
      <c r="P43" s="2807"/>
      <c r="Q43" s="2808"/>
      <c r="R43" s="2807"/>
    </row>
    <row r="44" spans="1:18" ht="11.1" customHeight="1">
      <c r="A44" s="2798"/>
      <c r="B44" s="2805" t="s">
        <v>1193</v>
      </c>
      <c r="C44" s="2806">
        <f t="shared" si="8"/>
        <v>0</v>
      </c>
      <c r="D44" s="2806">
        <f t="shared" si="9"/>
        <v>0</v>
      </c>
      <c r="E44" s="2806">
        <f t="shared" si="10"/>
        <v>0</v>
      </c>
      <c r="F44" s="2806">
        <f t="shared" si="11"/>
        <v>0</v>
      </c>
      <c r="G44" s="2810"/>
      <c r="H44" s="2807"/>
      <c r="I44" s="2806">
        <f t="shared" si="13"/>
        <v>0</v>
      </c>
      <c r="J44" s="2807"/>
      <c r="K44" s="2807"/>
      <c r="L44" s="2806">
        <f t="shared" si="12"/>
        <v>0</v>
      </c>
      <c r="M44" s="2807"/>
      <c r="N44" s="2807"/>
      <c r="O44" s="2806">
        <f t="shared" si="14"/>
        <v>0</v>
      </c>
      <c r="P44" s="2807"/>
      <c r="Q44" s="2808"/>
      <c r="R44" s="2807"/>
    </row>
    <row r="45" spans="1:18" ht="11.1" customHeight="1">
      <c r="A45" s="2798"/>
      <c r="B45" s="2805" t="s">
        <v>1237</v>
      </c>
      <c r="C45" s="2806">
        <f t="shared" si="8"/>
        <v>0</v>
      </c>
      <c r="D45" s="2806">
        <f t="shared" si="9"/>
        <v>0</v>
      </c>
      <c r="E45" s="2806">
        <f t="shared" si="10"/>
        <v>0</v>
      </c>
      <c r="F45" s="2806">
        <f t="shared" si="11"/>
        <v>0</v>
      </c>
      <c r="G45" s="2810"/>
      <c r="H45" s="2807"/>
      <c r="I45" s="2806">
        <f t="shared" si="13"/>
        <v>0</v>
      </c>
      <c r="J45" s="2807"/>
      <c r="K45" s="2807"/>
      <c r="L45" s="2806">
        <f t="shared" si="12"/>
        <v>0</v>
      </c>
      <c r="M45" s="2807"/>
      <c r="N45" s="2807"/>
      <c r="O45" s="2806">
        <f t="shared" si="14"/>
        <v>0</v>
      </c>
      <c r="P45" s="2807"/>
      <c r="Q45" s="2808"/>
      <c r="R45" s="2807"/>
    </row>
    <row r="46" spans="1:18" ht="11.1" customHeight="1">
      <c r="A46" s="2798"/>
      <c r="B46" s="2805" t="s">
        <v>1195</v>
      </c>
      <c r="C46" s="2806">
        <f t="shared" si="8"/>
        <v>0</v>
      </c>
      <c r="D46" s="2806">
        <f t="shared" si="9"/>
        <v>0</v>
      </c>
      <c r="E46" s="2806">
        <f t="shared" si="10"/>
        <v>0</v>
      </c>
      <c r="F46" s="2806">
        <f t="shared" si="11"/>
        <v>0</v>
      </c>
      <c r="G46" s="2810"/>
      <c r="H46" s="2807"/>
      <c r="I46" s="2806">
        <f t="shared" si="13"/>
        <v>0</v>
      </c>
      <c r="J46" s="2807"/>
      <c r="K46" s="2807"/>
      <c r="L46" s="2806">
        <f t="shared" si="12"/>
        <v>0</v>
      </c>
      <c r="M46" s="2807"/>
      <c r="N46" s="2807"/>
      <c r="O46" s="2806">
        <f t="shared" si="14"/>
        <v>0</v>
      </c>
      <c r="P46" s="2807"/>
      <c r="Q46" s="2808"/>
      <c r="R46" s="2807"/>
    </row>
    <row r="47" spans="1:18" ht="11.1" customHeight="1">
      <c r="A47" s="2798"/>
      <c r="B47" s="2805" t="s">
        <v>1238</v>
      </c>
      <c r="C47" s="2806">
        <f t="shared" si="8"/>
        <v>0</v>
      </c>
      <c r="D47" s="2806">
        <f t="shared" si="9"/>
        <v>0</v>
      </c>
      <c r="E47" s="2806">
        <f t="shared" si="10"/>
        <v>0</v>
      </c>
      <c r="F47" s="2806">
        <f t="shared" si="11"/>
        <v>0</v>
      </c>
      <c r="G47" s="2810"/>
      <c r="H47" s="2807"/>
      <c r="I47" s="2807"/>
      <c r="J47" s="2807"/>
      <c r="K47" s="2807"/>
      <c r="L47" s="2806">
        <f t="shared" si="12"/>
        <v>0</v>
      </c>
      <c r="M47" s="2807"/>
      <c r="N47" s="2807"/>
      <c r="O47" s="2806">
        <f t="shared" si="14"/>
        <v>0</v>
      </c>
      <c r="P47" s="2807"/>
      <c r="Q47" s="2808"/>
      <c r="R47" s="2807"/>
    </row>
    <row r="48" spans="1:18" ht="11.1" customHeight="1">
      <c r="A48" s="2798"/>
      <c r="B48" s="2805" t="s">
        <v>1197</v>
      </c>
      <c r="C48" s="2806">
        <f t="shared" si="8"/>
        <v>0</v>
      </c>
      <c r="D48" s="2806">
        <f t="shared" si="9"/>
        <v>0</v>
      </c>
      <c r="E48" s="2806">
        <f t="shared" si="10"/>
        <v>0</v>
      </c>
      <c r="F48" s="2807"/>
      <c r="G48" s="2810"/>
      <c r="H48" s="2807"/>
      <c r="I48" s="2806">
        <f>SUM(J48:K48)</f>
        <v>0</v>
      </c>
      <c r="J48" s="2807"/>
      <c r="K48" s="2807"/>
      <c r="L48" s="2806">
        <f t="shared" si="12"/>
        <v>0</v>
      </c>
      <c r="M48" s="2807"/>
      <c r="N48" s="2807"/>
      <c r="O48" s="2806">
        <f t="shared" si="14"/>
        <v>0</v>
      </c>
      <c r="P48" s="2807"/>
      <c r="Q48" s="2808"/>
      <c r="R48" s="2805" t="s">
        <v>380</v>
      </c>
    </row>
    <row r="49" spans="1:19" ht="11.1" customHeight="1">
      <c r="A49" s="2798"/>
      <c r="B49" s="2805" t="s">
        <v>1198</v>
      </c>
      <c r="C49" s="2806">
        <f t="shared" si="8"/>
        <v>0</v>
      </c>
      <c r="D49" s="2806">
        <f t="shared" si="9"/>
        <v>0</v>
      </c>
      <c r="E49" s="2806">
        <f t="shared" si="10"/>
        <v>0</v>
      </c>
      <c r="F49" s="2806">
        <f>SUM(G49:H49)</f>
        <v>0</v>
      </c>
      <c r="G49" s="2810"/>
      <c r="H49" s="2810"/>
      <c r="I49" s="2806">
        <f>SUM(J49:K49)</f>
        <v>0</v>
      </c>
      <c r="J49" s="2807"/>
      <c r="K49" s="2807"/>
      <c r="L49" s="2807"/>
      <c r="M49" s="2807"/>
      <c r="N49" s="2807"/>
      <c r="O49" s="2807"/>
      <c r="P49" s="2807"/>
      <c r="Q49" s="2808"/>
      <c r="R49" s="2807"/>
    </row>
    <row r="50" spans="1:19" ht="0.95" customHeight="1">
      <c r="C50" s="2812"/>
      <c r="D50" s="2813"/>
      <c r="E50" s="2813"/>
      <c r="F50" s="2813"/>
      <c r="G50" s="2813"/>
      <c r="H50" s="2813"/>
      <c r="I50" s="2814"/>
      <c r="J50" s="2814"/>
      <c r="K50" s="2814"/>
      <c r="L50" s="2814"/>
      <c r="M50" s="2814"/>
      <c r="N50" s="2814"/>
      <c r="O50" s="2814"/>
      <c r="Q50" s="2814"/>
    </row>
    <row r="51" spans="1:19" ht="12" customHeight="1">
      <c r="A51" s="2815" t="s">
        <v>1239</v>
      </c>
      <c r="C51" s="2816"/>
      <c r="P51" s="2817" t="s">
        <v>523</v>
      </c>
    </row>
    <row r="52" spans="1:19" ht="12" customHeight="1">
      <c r="A52" s="2815" t="s">
        <v>1240</v>
      </c>
      <c r="C52" s="2816"/>
      <c r="S52" s="2817" t="s">
        <v>380</v>
      </c>
    </row>
    <row r="53" spans="1:19" ht="6" customHeight="1">
      <c r="A53" s="2816"/>
    </row>
  </sheetData>
  <sheetProtection password="CA55" sheet="1" objects="1" scenarios="1"/>
  <phoneticPr fontId="9" type="noConversion"/>
  <pageMargins left="0.78740157480314965" right="0.39370078740157483" top="0.98425196850393704" bottom="0.31496062992125984" header="0" footer="0"/>
  <pageSetup orientation="landscape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S83"/>
  <sheetViews>
    <sheetView showGridLines="0" tabSelected="1" workbookViewId="0">
      <selection activeCell="AA28" sqref="AA28"/>
    </sheetView>
  </sheetViews>
  <sheetFormatPr baseColWidth="10" defaultColWidth="10" defaultRowHeight="9"/>
  <cols>
    <col min="1" max="1" width="4" style="2819" customWidth="1"/>
    <col min="2" max="2" width="41" style="2819" customWidth="1"/>
    <col min="3" max="3" width="9" style="2819" customWidth="1"/>
    <col min="4" max="5" width="8" style="2819" customWidth="1"/>
    <col min="6" max="6" width="9" style="2819" customWidth="1"/>
    <col min="7" max="8" width="8" style="2819" customWidth="1"/>
    <col min="9" max="9" width="9" style="2819" customWidth="1"/>
    <col min="10" max="10" width="4" style="2819" customWidth="1"/>
    <col min="11" max="12" width="8" style="2819" customWidth="1"/>
    <col min="13" max="13" width="9" style="2819" customWidth="1"/>
    <col min="14" max="15" width="8" style="2819" customWidth="1"/>
    <col min="16" max="16" width="9" style="2819" customWidth="1"/>
    <col min="17" max="18" width="8" style="2819" customWidth="1"/>
    <col min="19" max="19" width="4" style="2819" customWidth="1"/>
    <col min="20" max="20" width="2" style="2819" customWidth="1"/>
    <col min="21" max="16384" width="10" style="2819"/>
  </cols>
  <sheetData>
    <row r="1" spans="1:19" ht="11.25">
      <c r="A1" s="2818" t="s">
        <v>298</v>
      </c>
      <c r="C1" s="2820"/>
      <c r="D1" s="2820"/>
      <c r="E1" s="2820"/>
      <c r="F1" s="2820"/>
      <c r="G1" s="2820"/>
      <c r="H1" s="2820"/>
      <c r="I1" s="2820"/>
      <c r="J1" s="2820"/>
      <c r="K1" s="2820"/>
      <c r="L1" s="2820"/>
      <c r="M1" s="2820"/>
      <c r="N1" s="2820"/>
      <c r="O1" s="2821"/>
      <c r="P1" s="2821"/>
      <c r="Q1" s="2821"/>
      <c r="R1" s="2821"/>
    </row>
    <row r="2" spans="1:19" ht="11.25">
      <c r="A2" s="2820"/>
      <c r="C2" s="2820"/>
      <c r="D2" s="2818" t="s">
        <v>380</v>
      </c>
      <c r="E2" s="2822" t="s">
        <v>380</v>
      </c>
      <c r="F2" s="2820"/>
      <c r="G2" s="2820"/>
      <c r="H2" s="2820"/>
      <c r="I2" s="2820"/>
      <c r="J2" s="2820"/>
      <c r="K2" s="2820"/>
      <c r="L2" s="2820"/>
      <c r="M2" s="2820"/>
      <c r="N2" s="2820"/>
      <c r="O2" s="2821"/>
      <c r="P2" s="2821"/>
      <c r="Q2" s="2821"/>
      <c r="R2" s="2821"/>
    </row>
    <row r="3" spans="1:19" ht="11.25">
      <c r="A3" s="2818" t="s">
        <v>1241</v>
      </c>
      <c r="C3" s="2820"/>
      <c r="D3" s="2820"/>
      <c r="E3" s="2820"/>
      <c r="F3" s="2820"/>
      <c r="G3" s="2820"/>
      <c r="H3" s="2820"/>
      <c r="I3" s="2820"/>
      <c r="J3" s="2820"/>
      <c r="K3" s="2820"/>
      <c r="L3" s="2820"/>
      <c r="M3" s="2820"/>
      <c r="N3" s="2820"/>
      <c r="O3" s="2821"/>
      <c r="P3" s="2821"/>
      <c r="Q3" s="2821"/>
      <c r="R3" s="2821"/>
    </row>
    <row r="4" spans="1:19" ht="11.25">
      <c r="A4" s="2818" t="s">
        <v>1242</v>
      </c>
      <c r="C4" s="2820"/>
      <c r="D4" s="2820"/>
      <c r="E4" s="2820"/>
      <c r="F4" s="2820"/>
      <c r="G4" s="2820"/>
      <c r="H4" s="2820"/>
      <c r="I4" s="2820"/>
      <c r="J4" s="2820"/>
      <c r="K4" s="2820"/>
      <c r="L4" s="2820"/>
      <c r="M4" s="2820"/>
      <c r="N4" s="2820"/>
      <c r="O4" s="2821"/>
      <c r="P4" s="2821"/>
      <c r="Q4" s="2821"/>
      <c r="R4" s="2821"/>
    </row>
    <row r="5" spans="1:19" ht="11.25">
      <c r="A5" s="2818" t="s">
        <v>1288</v>
      </c>
      <c r="C5" s="2820"/>
      <c r="D5" s="2820"/>
      <c r="E5" s="2820"/>
      <c r="F5" s="2820"/>
      <c r="G5" s="2820"/>
      <c r="H5" s="2820"/>
      <c r="I5" s="2820"/>
      <c r="J5" s="2820"/>
      <c r="K5" s="2820"/>
      <c r="L5" s="2820"/>
      <c r="M5" s="2820"/>
      <c r="N5" s="2820"/>
      <c r="O5" s="2821"/>
      <c r="P5" s="2821"/>
      <c r="Q5" s="2821"/>
      <c r="R5" s="2821"/>
    </row>
    <row r="6" spans="1:19" ht="11.25">
      <c r="B6" s="2821"/>
      <c r="C6" s="2821"/>
      <c r="D6" s="2821"/>
      <c r="E6" s="2821"/>
      <c r="F6" s="2821"/>
      <c r="G6" s="2821"/>
      <c r="H6" s="2821"/>
      <c r="I6" s="2821"/>
      <c r="J6" s="2821"/>
      <c r="K6" s="2821"/>
      <c r="L6" s="2821"/>
      <c r="M6" s="2821"/>
      <c r="N6" s="2821"/>
      <c r="O6" s="2821"/>
      <c r="P6" s="2821"/>
      <c r="Q6" s="2821"/>
      <c r="R6" s="2821"/>
    </row>
    <row r="7" spans="1:19" ht="11.25">
      <c r="A7" s="2823"/>
      <c r="B7" s="2824"/>
      <c r="C7" s="2825"/>
      <c r="D7" s="2825"/>
      <c r="E7" s="2824"/>
      <c r="F7" s="2825"/>
      <c r="G7" s="2825"/>
      <c r="H7" s="2824"/>
      <c r="I7" s="2825"/>
      <c r="J7" s="2825"/>
      <c r="K7" s="2825"/>
      <c r="L7" s="2824"/>
      <c r="M7" s="2825"/>
      <c r="N7" s="2825"/>
      <c r="O7" s="2824"/>
      <c r="P7" s="2825"/>
      <c r="Q7" s="2825"/>
      <c r="R7" s="2825"/>
      <c r="S7" s="2826"/>
    </row>
    <row r="8" spans="1:19" ht="11.25">
      <c r="A8" s="2827"/>
      <c r="B8" s="2828" t="s">
        <v>380</v>
      </c>
      <c r="C8" s="2829" t="s">
        <v>1243</v>
      </c>
      <c r="D8" s="2830"/>
      <c r="E8" s="2831"/>
      <c r="F8" s="2829" t="s">
        <v>1244</v>
      </c>
      <c r="G8" s="2830"/>
      <c r="H8" s="2831"/>
      <c r="I8" s="2829" t="s">
        <v>1245</v>
      </c>
      <c r="J8" s="2830"/>
      <c r="K8" s="2830"/>
      <c r="L8" s="2831"/>
      <c r="M8" s="2829" t="s">
        <v>1246</v>
      </c>
      <c r="N8" s="2830"/>
      <c r="O8" s="2831"/>
      <c r="P8" s="2829" t="s">
        <v>1247</v>
      </c>
      <c r="Q8" s="2830"/>
      <c r="R8" s="2830"/>
      <c r="S8" s="2832"/>
    </row>
    <row r="9" spans="1:19" ht="11.25">
      <c r="A9" s="2827"/>
      <c r="B9" s="2828" t="s">
        <v>840</v>
      </c>
      <c r="C9" s="2830"/>
      <c r="D9" s="2830"/>
      <c r="E9" s="2831"/>
      <c r="F9" s="2830"/>
      <c r="G9" s="2830"/>
      <c r="H9" s="2831"/>
      <c r="I9" s="2830"/>
      <c r="J9" s="2830"/>
      <c r="K9" s="2830"/>
      <c r="L9" s="2831"/>
      <c r="M9" s="2830"/>
      <c r="N9" s="2830"/>
      <c r="O9" s="2831"/>
      <c r="P9" s="2830"/>
      <c r="Q9" s="2830"/>
      <c r="R9" s="2830"/>
      <c r="S9" s="2832"/>
    </row>
    <row r="10" spans="1:19" ht="11.25">
      <c r="A10" s="2827"/>
      <c r="B10" s="2831"/>
      <c r="C10" s="2833" t="s">
        <v>557</v>
      </c>
      <c r="D10" s="2833" t="s">
        <v>615</v>
      </c>
      <c r="E10" s="2833" t="s">
        <v>1248</v>
      </c>
      <c r="F10" s="2833" t="s">
        <v>557</v>
      </c>
      <c r="G10" s="2833" t="s">
        <v>615</v>
      </c>
      <c r="H10" s="2833" t="s">
        <v>1248</v>
      </c>
      <c r="I10" s="2834" t="s">
        <v>557</v>
      </c>
      <c r="J10" s="2835"/>
      <c r="K10" s="2833" t="s">
        <v>615</v>
      </c>
      <c r="L10" s="2833" t="s">
        <v>616</v>
      </c>
      <c r="M10" s="2833" t="s">
        <v>557</v>
      </c>
      <c r="N10" s="2833" t="s">
        <v>615</v>
      </c>
      <c r="O10" s="2833" t="s">
        <v>616</v>
      </c>
      <c r="P10" s="2833" t="s">
        <v>557</v>
      </c>
      <c r="Q10" s="2833" t="s">
        <v>615</v>
      </c>
      <c r="R10" s="2834" t="s">
        <v>387</v>
      </c>
      <c r="S10" s="2826"/>
    </row>
    <row r="11" spans="1:19" ht="11.25">
      <c r="A11" s="2836"/>
      <c r="B11" s="2837"/>
      <c r="C11" s="2837"/>
      <c r="D11" s="2837"/>
      <c r="E11" s="2837"/>
      <c r="F11" s="2837"/>
      <c r="G11" s="2837"/>
      <c r="H11" s="2837"/>
      <c r="I11" s="2838"/>
      <c r="J11" s="2837"/>
      <c r="K11" s="2837"/>
      <c r="L11" s="2837"/>
      <c r="M11" s="2837"/>
      <c r="N11" s="2837"/>
      <c r="O11" s="2837"/>
      <c r="P11" s="2837"/>
      <c r="Q11" s="2837"/>
      <c r="R11" s="2838"/>
      <c r="S11" s="2839"/>
    </row>
    <row r="12" spans="1:19">
      <c r="A12" s="2840"/>
      <c r="B12" s="2841"/>
      <c r="C12" s="2841"/>
      <c r="D12" s="2841"/>
      <c r="E12" s="2841"/>
      <c r="F12" s="2841"/>
      <c r="G12" s="2841"/>
      <c r="H12" s="2841"/>
      <c r="I12" s="2842"/>
      <c r="J12" s="2841"/>
      <c r="K12" s="2841"/>
      <c r="L12" s="2841"/>
      <c r="M12" s="2841"/>
      <c r="N12" s="2841"/>
      <c r="O12" s="2841"/>
      <c r="P12" s="2841"/>
      <c r="Q12" s="2841"/>
      <c r="R12" s="2842"/>
      <c r="S12" s="2841"/>
    </row>
    <row r="13" spans="1:19" ht="11.25">
      <c r="A13" s="2843"/>
      <c r="B13" s="2844"/>
      <c r="C13" s="2844"/>
      <c r="D13" s="2844"/>
      <c r="E13" s="2844"/>
      <c r="F13" s="2844"/>
      <c r="G13" s="2844"/>
      <c r="H13" s="2844"/>
      <c r="I13" s="2821"/>
      <c r="J13" s="2844"/>
      <c r="K13" s="2844"/>
      <c r="L13" s="2844"/>
      <c r="M13" s="2844"/>
      <c r="N13" s="2844"/>
      <c r="O13" s="2844"/>
      <c r="P13" s="2844"/>
      <c r="Q13" s="2844"/>
      <c r="R13" s="2821"/>
      <c r="S13" s="2844"/>
    </row>
    <row r="14" spans="1:19">
      <c r="A14" s="2845"/>
      <c r="B14" s="2846"/>
      <c r="C14" s="2846"/>
      <c r="D14" s="2846"/>
      <c r="E14" s="2847"/>
      <c r="F14" s="2846"/>
      <c r="G14" s="2847"/>
      <c r="H14" s="2846"/>
      <c r="J14" s="2846"/>
      <c r="K14" s="2846"/>
      <c r="L14" s="2846"/>
      <c r="M14" s="2846"/>
      <c r="N14" s="2846"/>
      <c r="O14" s="2846"/>
      <c r="P14" s="2846"/>
      <c r="Q14" s="2846"/>
      <c r="S14" s="2846"/>
    </row>
    <row r="15" spans="1:19" ht="9" customHeight="1">
      <c r="A15" s="2848"/>
      <c r="B15" s="2849" t="s">
        <v>500</v>
      </c>
      <c r="C15" s="2850">
        <f t="shared" ref="C15:I15" si="0">SUM(C20:C34)</f>
        <v>0</v>
      </c>
      <c r="D15" s="2850">
        <f t="shared" si="0"/>
        <v>0</v>
      </c>
      <c r="E15" s="2850">
        <f t="shared" si="0"/>
        <v>0</v>
      </c>
      <c r="F15" s="2850">
        <f t="shared" si="0"/>
        <v>0</v>
      </c>
      <c r="G15" s="2850">
        <f t="shared" si="0"/>
        <v>0</v>
      </c>
      <c r="H15" s="2850">
        <f t="shared" si="0"/>
        <v>0</v>
      </c>
      <c r="I15" s="2851">
        <f t="shared" si="0"/>
        <v>0</v>
      </c>
      <c r="J15" s="2849" t="s">
        <v>512</v>
      </c>
      <c r="K15" s="2850">
        <f t="shared" ref="K15:R15" si="1">SUM(K20:K34)</f>
        <v>0</v>
      </c>
      <c r="L15" s="2850">
        <f t="shared" si="1"/>
        <v>0</v>
      </c>
      <c r="M15" s="2850">
        <f t="shared" si="1"/>
        <v>0</v>
      </c>
      <c r="N15" s="2850">
        <f t="shared" si="1"/>
        <v>0</v>
      </c>
      <c r="O15" s="2850">
        <f t="shared" si="1"/>
        <v>0</v>
      </c>
      <c r="P15" s="2850">
        <f t="shared" si="1"/>
        <v>0</v>
      </c>
      <c r="Q15" s="2850">
        <f t="shared" si="1"/>
        <v>0</v>
      </c>
      <c r="R15" s="2851">
        <f t="shared" si="1"/>
        <v>0</v>
      </c>
      <c r="S15" s="2852"/>
    </row>
    <row r="16" spans="1:19">
      <c r="A16" s="2845"/>
      <c r="B16" s="2846"/>
      <c r="C16" s="2846"/>
      <c r="D16" s="2846"/>
      <c r="E16" s="2846"/>
      <c r="F16" s="2846"/>
      <c r="G16" s="2846"/>
      <c r="H16" s="2846"/>
      <c r="J16" s="2846"/>
      <c r="K16" s="2846"/>
      <c r="L16" s="2846"/>
      <c r="M16" s="2846"/>
      <c r="N16" s="2846"/>
      <c r="O16" s="2846"/>
      <c r="P16" s="2846"/>
      <c r="Q16" s="2846"/>
      <c r="S16" s="2846"/>
    </row>
    <row r="17" spans="1:19">
      <c r="A17" s="2845"/>
      <c r="B17" s="2846"/>
      <c r="C17" s="2846"/>
      <c r="D17" s="2846"/>
      <c r="E17" s="2846"/>
      <c r="F17" s="2846"/>
      <c r="G17" s="2846"/>
      <c r="H17" s="2846"/>
      <c r="J17" s="2846"/>
      <c r="K17" s="2846"/>
      <c r="L17" s="2846"/>
      <c r="M17" s="2846"/>
      <c r="N17" s="2846"/>
      <c r="O17" s="2846"/>
      <c r="P17" s="2846"/>
      <c r="Q17" s="2846"/>
      <c r="S17" s="2846"/>
    </row>
    <row r="18" spans="1:19">
      <c r="A18" s="2845"/>
      <c r="B18" s="2846"/>
      <c r="C18" s="2846"/>
      <c r="D18" s="2846"/>
      <c r="E18" s="2846"/>
      <c r="F18" s="2846"/>
      <c r="G18" s="2846"/>
      <c r="H18" s="2846"/>
      <c r="J18" s="2846"/>
      <c r="K18" s="2846"/>
      <c r="L18" s="2846"/>
      <c r="M18" s="2846"/>
      <c r="N18" s="2846"/>
      <c r="O18" s="2846"/>
      <c r="P18" s="2846"/>
      <c r="Q18" s="2846"/>
      <c r="S18" s="2846"/>
    </row>
    <row r="19" spans="1:19">
      <c r="A19" s="2845"/>
      <c r="B19" s="2846"/>
      <c r="C19" s="2846"/>
      <c r="D19" s="2846"/>
      <c r="E19" s="2846"/>
      <c r="F19" s="2846"/>
      <c r="G19" s="2846"/>
      <c r="H19" s="2846"/>
      <c r="J19" s="2846"/>
      <c r="K19" s="2846"/>
      <c r="L19" s="2846"/>
      <c r="M19" s="2846"/>
      <c r="N19" s="2846"/>
      <c r="O19" s="2846"/>
      <c r="P19" s="2846"/>
      <c r="Q19" s="2846"/>
      <c r="S19" s="2846"/>
    </row>
    <row r="20" spans="1:19">
      <c r="A20" s="2848"/>
      <c r="B20" s="2849" t="s">
        <v>389</v>
      </c>
      <c r="C20" s="2850">
        <f>SUM(F20+I20+M20+P20)</f>
        <v>0</v>
      </c>
      <c r="D20" s="2850">
        <f>SUM(G20+K20+N20+Q20)</f>
        <v>0</v>
      </c>
      <c r="E20" s="2850">
        <f>SUM(H20+L20+O20+R20)</f>
        <v>0</v>
      </c>
      <c r="F20" s="2852"/>
      <c r="G20" s="2852"/>
      <c r="H20" s="2852"/>
      <c r="I20" s="2851">
        <f>SUM(K20:L20)</f>
        <v>0</v>
      </c>
      <c r="J20" s="2852"/>
      <c r="K20" s="2852"/>
      <c r="L20" s="2852"/>
      <c r="M20" s="2852"/>
      <c r="N20" s="2852"/>
      <c r="O20" s="2852"/>
      <c r="P20" s="2852"/>
      <c r="Q20" s="2852"/>
      <c r="R20" s="2853"/>
      <c r="S20" s="2852"/>
    </row>
    <row r="21" spans="1:19">
      <c r="A21" s="2845"/>
      <c r="B21" s="2846"/>
      <c r="C21" s="2846"/>
      <c r="D21" s="2846"/>
      <c r="E21" s="2846"/>
      <c r="F21" s="2846"/>
      <c r="G21" s="2846"/>
      <c r="H21" s="2846"/>
      <c r="J21" s="2846"/>
      <c r="K21" s="2846"/>
      <c r="L21" s="2846"/>
      <c r="M21" s="2846"/>
      <c r="N21" s="2846"/>
      <c r="O21" s="2846"/>
      <c r="P21" s="2846"/>
      <c r="Q21" s="2846"/>
      <c r="S21" s="2846"/>
    </row>
    <row r="22" spans="1:19">
      <c r="A22" s="2845"/>
      <c r="B22" s="2846"/>
      <c r="C22" s="2846"/>
      <c r="D22" s="2846"/>
      <c r="E22" s="2846"/>
      <c r="F22" s="2846"/>
      <c r="G22" s="2846"/>
      <c r="H22" s="2846"/>
      <c r="J22" s="2846"/>
      <c r="K22" s="2846"/>
      <c r="L22" s="2846"/>
      <c r="M22" s="2846"/>
      <c r="N22" s="2846"/>
      <c r="O22" s="2846"/>
      <c r="P22" s="2846"/>
      <c r="Q22" s="2846"/>
      <c r="S22" s="2846"/>
    </row>
    <row r="23" spans="1:19">
      <c r="A23" s="2845"/>
      <c r="B23" s="2846"/>
      <c r="C23" s="2846"/>
      <c r="D23" s="2854"/>
      <c r="E23" s="2847"/>
      <c r="F23" s="2846"/>
      <c r="G23" s="2847"/>
      <c r="H23" s="2846"/>
      <c r="J23" s="2846"/>
      <c r="K23" s="2846"/>
      <c r="L23" s="2846"/>
      <c r="M23" s="2846"/>
      <c r="N23" s="2846"/>
      <c r="O23" s="2846"/>
      <c r="P23" s="2846"/>
      <c r="Q23" s="2846"/>
      <c r="S23" s="2846"/>
    </row>
    <row r="24" spans="1:19">
      <c r="A24" s="2845"/>
      <c r="B24" s="2846"/>
      <c r="C24" s="2846"/>
      <c r="D24" s="2846"/>
      <c r="E24" s="2846"/>
      <c r="F24" s="2846"/>
      <c r="G24" s="2846"/>
      <c r="H24" s="2846"/>
      <c r="J24" s="2846"/>
      <c r="K24" s="2846"/>
      <c r="L24" s="2846"/>
      <c r="M24" s="2846"/>
      <c r="N24" s="2846"/>
      <c r="O24" s="2846"/>
      <c r="P24" s="2846"/>
      <c r="Q24" s="2846"/>
      <c r="S24" s="2846"/>
    </row>
    <row r="25" spans="1:19">
      <c r="A25" s="2848"/>
      <c r="B25" s="2849" t="s">
        <v>435</v>
      </c>
      <c r="C25" s="2850">
        <f>SUM(F25+I25+M25+P25)</f>
        <v>0</v>
      </c>
      <c r="D25" s="2850">
        <f>SUM(G25+K25+N25+Q25)</f>
        <v>0</v>
      </c>
      <c r="E25" s="2850">
        <f>SUM(H25+L25+O25+R25)</f>
        <v>0</v>
      </c>
      <c r="F25" s="2850">
        <f>SUM(G25:H25)</f>
        <v>0</v>
      </c>
      <c r="G25" s="2855"/>
      <c r="H25" s="2852"/>
      <c r="I25" s="2851">
        <f>SUM(K25:L25)</f>
        <v>0</v>
      </c>
      <c r="J25" s="2852"/>
      <c r="K25" s="2852"/>
      <c r="L25" s="2852"/>
      <c r="M25" s="2850">
        <f>SUM(N25:O25)</f>
        <v>0</v>
      </c>
      <c r="N25" s="2852"/>
      <c r="O25" s="2852"/>
      <c r="P25" s="2850">
        <f>SUM(Q25:R25)</f>
        <v>0</v>
      </c>
      <c r="Q25" s="2852"/>
      <c r="R25" s="2853"/>
      <c r="S25" s="2852"/>
    </row>
    <row r="26" spans="1:19">
      <c r="A26" s="2845"/>
      <c r="B26" s="2846"/>
      <c r="C26" s="2846"/>
      <c r="D26" s="2847"/>
      <c r="E26" s="2847"/>
      <c r="F26" s="2846"/>
      <c r="G26" s="2847"/>
      <c r="H26" s="2846"/>
      <c r="J26" s="2846"/>
      <c r="K26" s="2846"/>
      <c r="L26" s="2846"/>
      <c r="M26" s="2846"/>
      <c r="N26" s="2846"/>
      <c r="O26" s="2846"/>
      <c r="P26" s="2846"/>
      <c r="Q26" s="2846"/>
      <c r="S26" s="2846"/>
    </row>
    <row r="27" spans="1:19">
      <c r="A27" s="2845"/>
      <c r="B27" s="2846"/>
      <c r="C27" s="2846"/>
      <c r="D27" s="2846"/>
      <c r="E27" s="2846"/>
      <c r="F27" s="2846"/>
      <c r="G27" s="2846"/>
      <c r="H27" s="2846"/>
      <c r="J27" s="2846"/>
      <c r="K27" s="2846"/>
      <c r="L27" s="2846"/>
      <c r="M27" s="2846"/>
      <c r="N27" s="2846"/>
      <c r="O27" s="2846"/>
      <c r="P27" s="2846"/>
      <c r="Q27" s="2846"/>
      <c r="S27" s="2846"/>
    </row>
    <row r="28" spans="1:19">
      <c r="A28" s="2845"/>
      <c r="B28" s="2846"/>
      <c r="C28" s="2846"/>
      <c r="D28" s="2847"/>
      <c r="E28" s="2847"/>
      <c r="F28" s="2846"/>
      <c r="G28" s="2847"/>
      <c r="H28" s="2846"/>
      <c r="J28" s="2846"/>
      <c r="K28" s="2846"/>
      <c r="L28" s="2846"/>
      <c r="M28" s="2846"/>
      <c r="N28" s="2846"/>
      <c r="O28" s="2846"/>
      <c r="P28" s="2846"/>
      <c r="Q28" s="2846"/>
      <c r="S28" s="2846"/>
    </row>
    <row r="29" spans="1:19">
      <c r="A29" s="2845"/>
      <c r="B29" s="2846"/>
      <c r="C29" s="2846"/>
      <c r="D29" s="2847"/>
      <c r="E29" s="2847"/>
      <c r="F29" s="2846"/>
      <c r="G29" s="2847"/>
      <c r="H29" s="2846"/>
      <c r="J29" s="2846"/>
      <c r="K29" s="2846"/>
      <c r="L29" s="2846"/>
      <c r="M29" s="2846"/>
      <c r="N29" s="2846"/>
      <c r="O29" s="2846"/>
      <c r="P29" s="2846"/>
      <c r="Q29" s="2846"/>
      <c r="S29" s="2846"/>
    </row>
    <row r="30" spans="1:19">
      <c r="A30" s="2848"/>
      <c r="B30" s="2849" t="s">
        <v>470</v>
      </c>
      <c r="C30" s="2850">
        <f>SUM(F30+I30+M30+P30)</f>
        <v>0</v>
      </c>
      <c r="D30" s="2850">
        <f>SUM(G30+K30+N30+Q30)</f>
        <v>0</v>
      </c>
      <c r="E30" s="2850">
        <f>SUM(H30+L30+O30+R30)</f>
        <v>0</v>
      </c>
      <c r="F30" s="2850">
        <f>SUM(G30:H30)</f>
        <v>0</v>
      </c>
      <c r="G30" s="2855"/>
      <c r="H30" s="2852"/>
      <c r="I30" s="2851">
        <f>SUM(K30:L30)</f>
        <v>0</v>
      </c>
      <c r="J30" s="2852"/>
      <c r="K30" s="2852"/>
      <c r="L30" s="2852"/>
      <c r="M30" s="2850">
        <f>SUM(N30:O30)</f>
        <v>0</v>
      </c>
      <c r="N30" s="2852"/>
      <c r="O30" s="2852"/>
      <c r="P30" s="2850">
        <f>SUM(Q30:R30)</f>
        <v>0</v>
      </c>
      <c r="Q30" s="2852"/>
      <c r="R30" s="2853"/>
      <c r="S30" s="2852"/>
    </row>
    <row r="31" spans="1:19">
      <c r="A31" s="2845"/>
      <c r="B31" s="2846"/>
      <c r="C31" s="2846"/>
      <c r="D31" s="2847"/>
      <c r="E31" s="2847"/>
      <c r="F31" s="2846"/>
      <c r="G31" s="2847"/>
      <c r="H31" s="2846"/>
      <c r="J31" s="2846"/>
      <c r="K31" s="2846"/>
      <c r="L31" s="2846"/>
      <c r="M31" s="2846"/>
      <c r="N31" s="2846"/>
      <c r="O31" s="2846"/>
      <c r="P31" s="2846"/>
      <c r="Q31" s="2846"/>
      <c r="S31" s="2846"/>
    </row>
    <row r="32" spans="1:19">
      <c r="A32" s="2845"/>
      <c r="B32" s="2846"/>
      <c r="C32" s="2846"/>
      <c r="D32" s="2847"/>
      <c r="E32" s="2847"/>
      <c r="F32" s="2846"/>
      <c r="G32" s="2847"/>
      <c r="H32" s="2846"/>
      <c r="J32" s="2846"/>
      <c r="K32" s="2846"/>
      <c r="L32" s="2846"/>
      <c r="M32" s="2846"/>
      <c r="N32" s="2846"/>
      <c r="O32" s="2846"/>
      <c r="P32" s="2846"/>
      <c r="Q32" s="2846"/>
      <c r="S32" s="2846"/>
    </row>
    <row r="33" spans="1:19">
      <c r="A33" s="2845"/>
      <c r="B33" s="2846"/>
      <c r="C33" s="2846"/>
      <c r="D33" s="2847"/>
      <c r="E33" s="2847"/>
      <c r="F33" s="2846"/>
      <c r="G33" s="2847"/>
      <c r="H33" s="2846"/>
      <c r="J33" s="2846"/>
      <c r="K33" s="2846"/>
      <c r="L33" s="2846"/>
      <c r="M33" s="2846"/>
      <c r="N33" s="2846"/>
      <c r="O33" s="2846"/>
      <c r="P33" s="2846"/>
      <c r="Q33" s="2846"/>
      <c r="S33" s="2846"/>
    </row>
    <row r="34" spans="1:19">
      <c r="A34" s="2845"/>
      <c r="B34" s="2856" t="s">
        <v>1249</v>
      </c>
      <c r="C34" s="2857">
        <f>SUM(F34+I34+M34+P34)</f>
        <v>0</v>
      </c>
      <c r="D34" s="2857">
        <f>SUM(G34+K34+N34+Q34)</f>
        <v>0</v>
      </c>
      <c r="E34" s="2857">
        <f>SUM(H34+L34+O34+R34)</f>
        <v>0</v>
      </c>
      <c r="F34" s="2857">
        <f>SUM(G34:H34)</f>
        <v>0</v>
      </c>
      <c r="G34" s="2847"/>
      <c r="H34" s="2846"/>
      <c r="I34" s="2858">
        <f>SUM(K34:L34)</f>
        <v>0</v>
      </c>
      <c r="J34" s="2846"/>
      <c r="K34" s="2846"/>
      <c r="L34" s="2846"/>
      <c r="M34" s="2857">
        <f>SUM(N34:O34)</f>
        <v>0</v>
      </c>
      <c r="N34" s="2846"/>
      <c r="O34" s="2846"/>
      <c r="P34" s="2857">
        <f>SUM(Q34:R34)</f>
        <v>0</v>
      </c>
      <c r="Q34" s="2846"/>
      <c r="S34" s="2846"/>
    </row>
    <row r="35" spans="1:19">
      <c r="A35" s="2845"/>
      <c r="B35" s="2846"/>
      <c r="C35" s="2846"/>
      <c r="D35" s="2846"/>
      <c r="E35" s="2846"/>
      <c r="F35" s="2846"/>
      <c r="G35" s="2846"/>
      <c r="H35" s="2846"/>
      <c r="J35" s="2846"/>
      <c r="K35" s="2846"/>
      <c r="L35" s="2846"/>
      <c r="M35" s="2846"/>
      <c r="N35" s="2846"/>
      <c r="O35" s="2846"/>
      <c r="P35" s="2846"/>
      <c r="Q35" s="2846"/>
      <c r="S35" s="2846"/>
    </row>
    <row r="36" spans="1:19">
      <c r="A36" s="2845"/>
      <c r="B36" s="2846"/>
      <c r="C36" s="2846"/>
      <c r="D36" s="2846"/>
      <c r="E36" s="2846"/>
      <c r="F36" s="2846"/>
      <c r="G36" s="2846"/>
      <c r="H36" s="2846"/>
      <c r="J36" s="2846"/>
      <c r="K36" s="2846"/>
      <c r="L36" s="2846"/>
      <c r="M36" s="2846"/>
      <c r="N36" s="2846"/>
      <c r="O36" s="2846"/>
      <c r="P36" s="2846"/>
      <c r="Q36" s="2846"/>
      <c r="S36" s="2846"/>
    </row>
    <row r="37" spans="1:19">
      <c r="A37" s="2848"/>
      <c r="B37" s="2852"/>
      <c r="C37" s="2852"/>
      <c r="D37" s="2855"/>
      <c r="E37" s="2855"/>
      <c r="F37" s="2852"/>
      <c r="G37" s="2855"/>
      <c r="H37" s="2852"/>
      <c r="I37" s="2853"/>
      <c r="J37" s="2852"/>
      <c r="K37" s="2852"/>
      <c r="L37" s="2852"/>
      <c r="M37" s="2852"/>
      <c r="N37" s="2852"/>
      <c r="O37" s="2852"/>
      <c r="P37" s="2852"/>
      <c r="Q37" s="2852"/>
      <c r="R37" s="2853"/>
      <c r="S37" s="2852"/>
    </row>
    <row r="38" spans="1:19">
      <c r="D38" s="2859"/>
      <c r="E38" s="2859"/>
      <c r="G38" s="2859"/>
    </row>
    <row r="39" spans="1:19" ht="11.25">
      <c r="A39" s="2860" t="s">
        <v>1199</v>
      </c>
      <c r="B39" s="2821"/>
      <c r="C39" s="2821"/>
      <c r="D39" s="2861"/>
      <c r="E39" s="2861"/>
      <c r="F39" s="2821"/>
      <c r="G39" s="2861"/>
      <c r="H39" s="2821"/>
      <c r="I39" s="2821"/>
      <c r="J39" s="2821"/>
      <c r="K39" s="2821"/>
      <c r="L39" s="2821"/>
      <c r="M39" s="2821"/>
      <c r="N39" s="2821"/>
      <c r="O39" s="2821"/>
      <c r="P39" s="2821"/>
      <c r="Q39" s="2860" t="s">
        <v>1250</v>
      </c>
      <c r="R39" s="2821"/>
    </row>
    <row r="40" spans="1:19" ht="11.25">
      <c r="A40" s="2860" t="s">
        <v>1251</v>
      </c>
      <c r="B40" s="2821"/>
      <c r="C40" s="2821"/>
      <c r="D40" s="2821"/>
      <c r="E40" s="2821"/>
      <c r="F40" s="2821"/>
      <c r="G40" s="2821"/>
      <c r="H40" s="2821"/>
      <c r="I40" s="2821"/>
      <c r="J40" s="2821"/>
      <c r="K40" s="2821"/>
      <c r="L40" s="2821"/>
      <c r="M40" s="2821"/>
      <c r="N40" s="2821"/>
      <c r="O40" s="2821"/>
      <c r="P40" s="2821"/>
      <c r="Q40" s="2821"/>
      <c r="R40" s="2821"/>
    </row>
    <row r="41" spans="1:19" ht="11.25">
      <c r="A41" s="2860" t="s">
        <v>1252</v>
      </c>
      <c r="B41" s="2821"/>
      <c r="C41" s="2821"/>
      <c r="D41" s="2861"/>
      <c r="E41" s="2861"/>
      <c r="F41" s="2821"/>
      <c r="G41" s="2861"/>
      <c r="H41" s="2821"/>
      <c r="I41" s="2821"/>
      <c r="J41" s="2821"/>
      <c r="K41" s="2821"/>
      <c r="L41" s="2821"/>
      <c r="M41" s="2821"/>
      <c r="N41" s="2821"/>
      <c r="O41" s="2821"/>
      <c r="P41" s="2821"/>
      <c r="Q41" s="2821"/>
      <c r="R41" s="2821"/>
    </row>
    <row r="42" spans="1:19">
      <c r="D42" s="2859"/>
      <c r="E42" s="2859"/>
      <c r="G42" s="2859"/>
    </row>
    <row r="43" spans="1:19">
      <c r="D43" s="2859"/>
      <c r="E43" s="2859"/>
      <c r="G43" s="2859"/>
    </row>
    <row r="44" spans="1:19">
      <c r="D44" s="2859"/>
      <c r="E44" s="2859"/>
      <c r="G44" s="2859"/>
    </row>
    <row r="45" spans="1:19">
      <c r="D45" s="2859"/>
      <c r="E45" s="2859"/>
      <c r="G45" s="2859"/>
    </row>
    <row r="46" spans="1:19">
      <c r="D46" s="2859"/>
      <c r="E46" s="2859"/>
      <c r="G46" s="2859"/>
    </row>
    <row r="47" spans="1:19">
      <c r="D47" s="2859"/>
      <c r="E47" s="2859"/>
      <c r="G47" s="2859"/>
    </row>
    <row r="48" spans="1:19">
      <c r="D48" s="2859"/>
      <c r="E48" s="2859"/>
      <c r="G48" s="2859"/>
    </row>
    <row r="49" spans="4:7">
      <c r="D49" s="2859"/>
      <c r="E49" s="2859"/>
      <c r="G49" s="2859"/>
    </row>
    <row r="50" spans="4:7">
      <c r="D50" s="2859"/>
      <c r="E50" s="2859"/>
      <c r="G50" s="2859"/>
    </row>
    <row r="51" spans="4:7">
      <c r="D51" s="2859"/>
      <c r="E51" s="2859"/>
      <c r="G51" s="2859"/>
    </row>
    <row r="52" spans="4:7">
      <c r="D52" s="2859"/>
      <c r="E52" s="2862"/>
      <c r="G52" s="2862"/>
    </row>
    <row r="83" spans="2:2">
      <c r="B83" s="2863" t="s">
        <v>380</v>
      </c>
    </row>
  </sheetData>
  <sheetProtection password="CA55" sheet="1" objects="1" scenarios="1"/>
  <phoneticPr fontId="9" type="noConversion"/>
  <pageMargins left="1.1023622047244095" right="0.98425196850393704" top="1.299212598425197" bottom="0.98425196850393704" header="0" footer="0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56</vt:i4>
      </vt:variant>
      <vt:variant>
        <vt:lpstr>Rangos con nombre</vt:lpstr>
      </vt:variant>
      <vt:variant>
        <vt:i4>106</vt:i4>
      </vt:variant>
    </vt:vector>
  </HeadingPairs>
  <TitlesOfParts>
    <vt:vector size="162" baseType="lpstr">
      <vt:lpstr>INDICE</vt:lpstr>
      <vt:lpstr>Cuadro 1</vt:lpstr>
      <vt:lpstr>Cuadro 02</vt:lpstr>
      <vt:lpstr>Cuadro 03</vt:lpstr>
      <vt:lpstr>Cuadro 04</vt:lpstr>
      <vt:lpstr>Cuadro 05</vt:lpstr>
      <vt:lpstr>Cuadro 06</vt:lpstr>
      <vt:lpstr>Cuadro 07</vt:lpstr>
      <vt:lpstr>Cuadro 08</vt:lpstr>
      <vt:lpstr>Cuadro 09</vt:lpstr>
      <vt:lpstr>Cuadro 10</vt:lpstr>
      <vt:lpstr>Cuadro 11</vt:lpstr>
      <vt:lpstr>Cuadro 12</vt:lpstr>
      <vt:lpstr>Cuadro 13</vt:lpstr>
      <vt:lpstr>Cuadro 14</vt:lpstr>
      <vt:lpstr>Cuadro 15</vt:lpstr>
      <vt:lpstr>Cuadro 16</vt:lpstr>
      <vt:lpstr>Cuadro 17</vt:lpstr>
      <vt:lpstr>Cuadro 18</vt:lpstr>
      <vt:lpstr>Cuadro 19</vt:lpstr>
      <vt:lpstr>Cuadro 20</vt:lpstr>
      <vt:lpstr>Cuadro 21</vt:lpstr>
      <vt:lpstr>Cuadro 22</vt:lpstr>
      <vt:lpstr>Cuadro 23</vt:lpstr>
      <vt:lpstr>Cuadro 24</vt:lpstr>
      <vt:lpstr>Cuadro 25</vt:lpstr>
      <vt:lpstr>Cuadro 26</vt:lpstr>
      <vt:lpstr>Cuadro 27</vt:lpstr>
      <vt:lpstr>Cuadro 28</vt:lpstr>
      <vt:lpstr>Cuadro 28-A</vt:lpstr>
      <vt:lpstr>Cuadro 29</vt:lpstr>
      <vt:lpstr>Cuadro 30</vt:lpstr>
      <vt:lpstr>Cuadro 31</vt:lpstr>
      <vt:lpstr>Cuadro 32</vt:lpstr>
      <vt:lpstr>Cuadro 33</vt:lpstr>
      <vt:lpstr>Cuadro 34</vt:lpstr>
      <vt:lpstr>Cuadro 35</vt:lpstr>
      <vt:lpstr>Cuadro 36</vt:lpstr>
      <vt:lpstr>Cuadro 36A</vt:lpstr>
      <vt:lpstr>Cuadro 37</vt:lpstr>
      <vt:lpstr>Cuadro 37A</vt:lpstr>
      <vt:lpstr>Cuadro 38</vt:lpstr>
      <vt:lpstr>Cuadro 38A</vt:lpstr>
      <vt:lpstr>Cuadro 39</vt:lpstr>
      <vt:lpstr>Cuadro 39A</vt:lpstr>
      <vt:lpstr>Cuadro 40</vt:lpstr>
      <vt:lpstr>Cuadro 41</vt:lpstr>
      <vt:lpstr>Cuadro 42</vt:lpstr>
      <vt:lpstr>Cuadro 42A</vt:lpstr>
      <vt:lpstr>Cuadro 43</vt:lpstr>
      <vt:lpstr>Cuadro 43A</vt:lpstr>
      <vt:lpstr>Cuadro 44</vt:lpstr>
      <vt:lpstr>Cuadro 45</vt:lpstr>
      <vt:lpstr>Cuadro 45A</vt:lpstr>
      <vt:lpstr>Cuadro 45B</vt:lpstr>
      <vt:lpstr>Cuadro 46</vt:lpstr>
      <vt:lpstr>'Cuadro 02'!Área_de_impresión</vt:lpstr>
      <vt:lpstr>'Cuadro 03'!Área_de_impresión</vt:lpstr>
      <vt:lpstr>'Cuadro 04'!Área_de_impresión</vt:lpstr>
      <vt:lpstr>'Cuadro 05'!Área_de_impresión</vt:lpstr>
      <vt:lpstr>'Cuadro 06'!Área_de_impresión</vt:lpstr>
      <vt:lpstr>'Cuadro 07'!Área_de_impresión</vt:lpstr>
      <vt:lpstr>'Cuadro 08'!Área_de_impresión</vt:lpstr>
      <vt:lpstr>'Cuadro 09'!Área_de_impresión</vt:lpstr>
      <vt:lpstr>'Cuadro 1'!Área_de_impresión</vt:lpstr>
      <vt:lpstr>'Cuadro 10'!Área_de_impresión</vt:lpstr>
      <vt:lpstr>'Cuadro 11'!Área_de_impresión</vt:lpstr>
      <vt:lpstr>'Cuadro 12'!Área_de_impresión</vt:lpstr>
      <vt:lpstr>'Cuadro 13'!Área_de_impresión</vt:lpstr>
      <vt:lpstr>'Cuadro 14'!Área_de_impresión</vt:lpstr>
      <vt:lpstr>'Cuadro 15'!Área_de_impresión</vt:lpstr>
      <vt:lpstr>'Cuadro 16'!Área_de_impresión</vt:lpstr>
      <vt:lpstr>'Cuadro 17'!Área_de_impresión</vt:lpstr>
      <vt:lpstr>'Cuadro 18'!Área_de_impresión</vt:lpstr>
      <vt:lpstr>'Cuadro 19'!Área_de_impresión</vt:lpstr>
      <vt:lpstr>'Cuadro 20'!Área_de_impresión</vt:lpstr>
      <vt:lpstr>'Cuadro 21'!Área_de_impresión</vt:lpstr>
      <vt:lpstr>'Cuadro 22'!Área_de_impresión</vt:lpstr>
      <vt:lpstr>'Cuadro 23'!Área_de_impresión</vt:lpstr>
      <vt:lpstr>'Cuadro 24'!Área_de_impresión</vt:lpstr>
      <vt:lpstr>'Cuadro 25'!Área_de_impresión</vt:lpstr>
      <vt:lpstr>'Cuadro 26'!Área_de_impresión</vt:lpstr>
      <vt:lpstr>'Cuadro 27'!Área_de_impresión</vt:lpstr>
      <vt:lpstr>'Cuadro 28'!Área_de_impresión</vt:lpstr>
      <vt:lpstr>'Cuadro 28-A'!Área_de_impresión</vt:lpstr>
      <vt:lpstr>'Cuadro 29'!Área_de_impresión</vt:lpstr>
      <vt:lpstr>'Cuadro 30'!Área_de_impresión</vt:lpstr>
      <vt:lpstr>'Cuadro 31'!Área_de_impresión</vt:lpstr>
      <vt:lpstr>'Cuadro 32'!Área_de_impresión</vt:lpstr>
      <vt:lpstr>'Cuadro 33'!Área_de_impresión</vt:lpstr>
      <vt:lpstr>'Cuadro 34'!Área_de_impresión</vt:lpstr>
      <vt:lpstr>'Cuadro 35'!Área_de_impresión</vt:lpstr>
      <vt:lpstr>'Cuadro 36'!Área_de_impresión</vt:lpstr>
      <vt:lpstr>'Cuadro 36A'!Área_de_impresión</vt:lpstr>
      <vt:lpstr>'Cuadro 37'!Área_de_impresión</vt:lpstr>
      <vt:lpstr>'Cuadro 38'!Área_de_impresión</vt:lpstr>
      <vt:lpstr>'Cuadro 38A'!Área_de_impresión</vt:lpstr>
      <vt:lpstr>'Cuadro 39'!Área_de_impresión</vt:lpstr>
      <vt:lpstr>'Cuadro 39A'!Área_de_impresión</vt:lpstr>
      <vt:lpstr>'Cuadro 40'!Área_de_impresión</vt:lpstr>
      <vt:lpstr>'Cuadro 41'!Área_de_impresión</vt:lpstr>
      <vt:lpstr>'Cuadro 42'!Área_de_impresión</vt:lpstr>
      <vt:lpstr>'Cuadro 42A'!Área_de_impresión</vt:lpstr>
      <vt:lpstr>'Cuadro 43'!Área_de_impresión</vt:lpstr>
      <vt:lpstr>'Cuadro 43A'!Área_de_impresión</vt:lpstr>
      <vt:lpstr>'Cuadro 44'!Área_de_impresión</vt:lpstr>
      <vt:lpstr>'Cuadro 45'!Área_de_impresión</vt:lpstr>
      <vt:lpstr>'Cuadro 45B'!Área_de_impresión</vt:lpstr>
      <vt:lpstr>'Cuadro 46'!Área_de_impresión</vt:lpstr>
      <vt:lpstr>'Cuadro 03'!Imprimir_área_IM</vt:lpstr>
      <vt:lpstr>'Cuadro 04'!Imprimir_área_IM</vt:lpstr>
      <vt:lpstr>'Cuadro 05'!Imprimir_área_IM</vt:lpstr>
      <vt:lpstr>'Cuadro 06'!Imprimir_área_IM</vt:lpstr>
      <vt:lpstr>'Cuadro 07'!Imprimir_área_IM</vt:lpstr>
      <vt:lpstr>'Cuadro 08'!Imprimir_área_IM</vt:lpstr>
      <vt:lpstr>'Cuadro 09'!Imprimir_área_IM</vt:lpstr>
      <vt:lpstr>'Cuadro 10'!Imprimir_área_IM</vt:lpstr>
      <vt:lpstr>'Cuadro 11'!Imprimir_área_IM</vt:lpstr>
      <vt:lpstr>'Cuadro 12'!Imprimir_área_IM</vt:lpstr>
      <vt:lpstr>'Cuadro 13'!Imprimir_área_IM</vt:lpstr>
      <vt:lpstr>'Cuadro 14'!Imprimir_área_IM</vt:lpstr>
      <vt:lpstr>'Cuadro 15'!Imprimir_área_IM</vt:lpstr>
      <vt:lpstr>'Cuadro 16'!Imprimir_área_IM</vt:lpstr>
      <vt:lpstr>'Cuadro 17'!Imprimir_área_IM</vt:lpstr>
      <vt:lpstr>'Cuadro 18'!Imprimir_área_IM</vt:lpstr>
      <vt:lpstr>'Cuadro 19'!Imprimir_área_IM</vt:lpstr>
      <vt:lpstr>'Cuadro 20'!Imprimir_área_IM</vt:lpstr>
      <vt:lpstr>'Cuadro 21'!Imprimir_área_IM</vt:lpstr>
      <vt:lpstr>'Cuadro 22'!Imprimir_área_IM</vt:lpstr>
      <vt:lpstr>'Cuadro 23'!Imprimir_área_IM</vt:lpstr>
      <vt:lpstr>'Cuadro 24'!Imprimir_área_IM</vt:lpstr>
      <vt:lpstr>'Cuadro 25'!Imprimir_área_IM</vt:lpstr>
      <vt:lpstr>'Cuadro 26'!Imprimir_área_IM</vt:lpstr>
      <vt:lpstr>'Cuadro 27'!Imprimir_área_IM</vt:lpstr>
      <vt:lpstr>'Cuadro 28'!Imprimir_área_IM</vt:lpstr>
      <vt:lpstr>'Cuadro 28-A'!Imprimir_área_IM</vt:lpstr>
      <vt:lpstr>'Cuadro 29'!Imprimir_área_IM</vt:lpstr>
      <vt:lpstr>'Cuadro 30'!Imprimir_área_IM</vt:lpstr>
      <vt:lpstr>'Cuadro 31'!Imprimir_área_IM</vt:lpstr>
      <vt:lpstr>'Cuadro 32'!Imprimir_área_IM</vt:lpstr>
      <vt:lpstr>'Cuadro 33'!Imprimir_área_IM</vt:lpstr>
      <vt:lpstr>'Cuadro 34'!Imprimir_área_IM</vt:lpstr>
      <vt:lpstr>'Cuadro 35'!Imprimir_área_IM</vt:lpstr>
      <vt:lpstr>'Cuadro 36'!Imprimir_área_IM</vt:lpstr>
      <vt:lpstr>'Cuadro 36A'!Imprimir_área_IM</vt:lpstr>
      <vt:lpstr>'Cuadro 37'!Imprimir_área_IM</vt:lpstr>
      <vt:lpstr>'Cuadro 37A'!Imprimir_área_IM</vt:lpstr>
      <vt:lpstr>'Cuadro 38'!Imprimir_área_IM</vt:lpstr>
      <vt:lpstr>'Cuadro 38A'!Imprimir_área_IM</vt:lpstr>
      <vt:lpstr>'Cuadro 39'!Imprimir_área_IM</vt:lpstr>
      <vt:lpstr>'Cuadro 39A'!Imprimir_área_IM</vt:lpstr>
      <vt:lpstr>'Cuadro 40'!Imprimir_área_IM</vt:lpstr>
      <vt:lpstr>'Cuadro 41'!Imprimir_área_IM</vt:lpstr>
      <vt:lpstr>'Cuadro 42'!Imprimir_área_IM</vt:lpstr>
      <vt:lpstr>'Cuadro 42A'!Imprimir_área_IM</vt:lpstr>
      <vt:lpstr>'Cuadro 43'!Imprimir_área_IM</vt:lpstr>
      <vt:lpstr>'Cuadro 43A'!Imprimir_área_IM</vt:lpstr>
      <vt:lpstr>'Cuadro 44'!Imprimir_área_IM</vt:lpstr>
      <vt:lpstr>'Cuadro 45'!Imprimir_área_IM</vt:lpstr>
      <vt:lpstr>'Cuadro 45B'!Imprimir_área_IM</vt:lpstr>
      <vt:lpstr>'Cuadro 46'!Imprimir_área_IM</vt:lpstr>
      <vt:lpstr>Imprimir_área_IM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mariela</dc:creator>
  <cp:lastModifiedBy>mariela</cp:lastModifiedBy>
  <cp:lastPrinted>2003-09-18T19:15:36Z</cp:lastPrinted>
  <dcterms:created xsi:type="dcterms:W3CDTF">1999-09-14T23:40:36Z</dcterms:created>
  <dcterms:modified xsi:type="dcterms:W3CDTF">2011-09-12T23:59:37Z</dcterms:modified>
</cp:coreProperties>
</file>